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065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<sst xmlns="http://schemas.openxmlformats.org/spreadsheetml/2006/main" count="91" uniqueCount="69">
  <si>
    <t>(за місцем проживання)</t>
  </si>
  <si>
    <t>Показник</t>
  </si>
  <si>
    <t>Усього</t>
  </si>
  <si>
    <t>Мешканці міських поселень</t>
  </si>
  <si>
    <t xml:space="preserve">Мешканці сільської місцевості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</si>
  <si>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</si>
  <si>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</si>
  <si>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</si>
  <si>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</si>
  <si>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</si>
  <si>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</si>
  <si>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</si>
  <si>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</si>
  <si>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</si>
  <si>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</si>
  <si>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</si>
  <si>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</si>
  <si>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</si>
  <si>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</si>
  <si>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</si>
  <si>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</si>
  <si>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</si>
  <si>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</si>
  <si>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Миколаївська область</t>
  </si>
  <si>
    <t xml:space="preserve">Інгульський 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</si>
  <si>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</si>
  <si>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</si>
  <si>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</si>
  <si>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</si>
  <si>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</si>
  <si>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</si>
  <si>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</si>
  <si>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</si>
  <si>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</si>
  <si>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</si>
  <si>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</si>
  <si>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</si>
  <si>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</si>
  <si>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</si>
  <si>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</si>
  <si>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</si>
  <si>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</si>
  <si>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</si>
  <si>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</si>
  <si>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</si>
  <si>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</si>
  <si>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</si>
  <si>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</si>
  <si>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Інформація про надання послуг Миколаївською обласною службою зайнятості</t>
  </si>
  <si>
    <t>трудоустройство</t>
  </si>
  <si>
    <t>громадськи</t>
  </si>
  <si>
    <t>всего</t>
  </si>
  <si>
    <t>гром</t>
  </si>
  <si>
    <t>проор</t>
  </si>
  <si>
    <t>на дату</t>
  </si>
  <si>
    <t>облик</t>
  </si>
  <si>
    <t>безр</t>
  </si>
  <si>
    <t>село</t>
  </si>
  <si>
    <r>
      <t xml:space="preserve">Всього отримали роботу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</si>
  <si>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Станом на кінець звітного періоду</t>
  </si>
  <si>
    <t>труд</t>
  </si>
  <si>
    <t>обуч</t>
  </si>
  <si>
    <t xml:space="preserve">у %  гр. 2 до гр.1 </t>
  </si>
  <si>
    <t xml:space="preserve">у %   гр.4  до гр.1 </t>
  </si>
  <si>
    <t>допомога</t>
  </si>
  <si>
    <t>за  січень-липень 2018 року</t>
  </si>
  <si>
    <t>охоплених заходами активної політики сприяння зайнятості по Миколаївській області за січень-липень 2018 року</t>
  </si>
  <si>
    <t>всього самот</t>
  </si>
  <si>
    <t>розрах.сам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</si>
</sst>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i/>
      <sz val="18"/>
      <name val="Times New Roman Cyr"/>
      <family val="1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1"/>
    </font>
    <font>
      <b/>
      <sz val="8"/>
      <name val="Times New Roman Cyr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 Cyr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9" applyFont="1" applyAlignment="1">
      <alignment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vertical="center" wrapText="1"/>
      <protection/>
    </xf>
    <xf numFmtId="0" fontId="8" fillId="33" borderId="10" xfId="59" applyFont="1" applyFill="1" applyBorder="1" applyAlignment="1">
      <alignment vertical="center" wrapText="1"/>
      <protection/>
    </xf>
    <xf numFmtId="172" fontId="11" fillId="33" borderId="10" xfId="57" applyNumberFormat="1" applyFont="1" applyFill="1" applyBorder="1" applyAlignment="1">
      <alignment horizontal="center" vertical="center" wrapText="1"/>
      <protection/>
    </xf>
    <xf numFmtId="172" fontId="11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3" fontId="4" fillId="0" borderId="0" xfId="59" applyNumberFormat="1" applyFont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172" fontId="11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0" xfId="53" applyNumberFormat="1" applyFont="1" applyFill="1" applyBorder="1" applyAlignment="1">
      <alignment horizontal="center" vertical="center"/>
      <protection/>
    </xf>
    <xf numFmtId="3" fontId="36" fillId="0" borderId="0" xfId="57" applyNumberFormat="1" applyFont="1" applyFill="1">
      <alignment/>
      <protection/>
    </xf>
    <xf numFmtId="0" fontId="36" fillId="0" borderId="0" xfId="57" applyFont="1" applyFill="1">
      <alignment/>
      <protection/>
    </xf>
    <xf numFmtId="3" fontId="8" fillId="33" borderId="10" xfId="59" applyNumberFormat="1" applyFont="1" applyFill="1" applyBorder="1" applyAlignment="1">
      <alignment horizontal="center" vertical="center" wrapText="1"/>
      <protection/>
    </xf>
    <xf numFmtId="3" fontId="8" fillId="33" borderId="10" xfId="57" applyNumberFormat="1" applyFont="1" applyFill="1" applyBorder="1" applyAlignment="1">
      <alignment horizontal="center" vertical="center" wrapText="1"/>
      <protection/>
    </xf>
    <xf numFmtId="3" fontId="8" fillId="0" borderId="10" xfId="57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 applyProtection="1">
      <alignment horizontal="center" vertical="center" wrapText="1" shrinkToFi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0" fontId="13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0" fontId="16" fillId="0" borderId="0" xfId="60" applyFont="1" applyFill="1" applyBorder="1" applyAlignment="1">
      <alignment horizontal="center" vertical="top"/>
      <protection/>
    </xf>
    <xf numFmtId="0" fontId="17" fillId="0" borderId="0" xfId="60" applyFont="1" applyFill="1" applyAlignment="1">
      <alignment vertical="top"/>
      <protection/>
    </xf>
    <xf numFmtId="0" fontId="13" fillId="0" borderId="0" xfId="60" applyFont="1" applyFill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vertical="center" wrapText="1"/>
      <protection/>
    </xf>
    <xf numFmtId="0" fontId="20" fillId="0" borderId="0" xfId="60" applyFont="1" applyFill="1">
      <alignment/>
      <protection/>
    </xf>
    <xf numFmtId="3" fontId="22" fillId="0" borderId="0" xfId="60" applyNumberFormat="1" applyFont="1" applyFill="1" applyBorder="1" applyAlignment="1">
      <alignment horizontal="center"/>
      <protection/>
    </xf>
    <xf numFmtId="0" fontId="23" fillId="0" borderId="0" xfId="58" applyFont="1" applyFill="1">
      <alignment/>
      <protection/>
    </xf>
    <xf numFmtId="0" fontId="17" fillId="0" borderId="0" xfId="60" applyFont="1" applyFill="1">
      <alignment/>
      <protection/>
    </xf>
    <xf numFmtId="0" fontId="20" fillId="0" borderId="0" xfId="60" applyFont="1" applyFill="1">
      <alignment/>
      <protection/>
    </xf>
    <xf numFmtId="0" fontId="19" fillId="0" borderId="0" xfId="58" applyFont="1" applyFill="1">
      <alignment/>
      <protection/>
    </xf>
    <xf numFmtId="0" fontId="24" fillId="0" borderId="10" xfId="56" applyFont="1" applyFill="1" applyBorder="1" applyAlignment="1" applyProtection="1">
      <alignment horizontal="left" vertical="center" wrapText="1"/>
      <protection locked="0"/>
    </xf>
    <xf numFmtId="3" fontId="25" fillId="0" borderId="10" xfId="55" applyNumberFormat="1" applyFont="1" applyFill="1" applyBorder="1" applyAlignment="1" applyProtection="1">
      <alignment horizontal="center" vertical="center" wrapText="1" shrinkToFit="1"/>
      <protection/>
    </xf>
    <xf numFmtId="172" fontId="25" fillId="0" borderId="10" xfId="55" applyNumberFormat="1" applyFont="1" applyFill="1" applyBorder="1" applyAlignment="1" applyProtection="1">
      <alignment horizontal="center" vertical="center"/>
      <protection/>
    </xf>
    <xf numFmtId="172" fontId="25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6" fillId="0" borderId="0" xfId="55" applyNumberFormat="1" applyFont="1" applyFill="1" applyBorder="1" applyAlignment="1" applyProtection="1">
      <alignment horizontal="center" vertical="center"/>
      <protection locked="0"/>
    </xf>
    <xf numFmtId="3" fontId="26" fillId="0" borderId="10" xfId="55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/>
    </xf>
    <xf numFmtId="1" fontId="27" fillId="0" borderId="0" xfId="55" applyNumberFormat="1" applyFont="1" applyFill="1" applyBorder="1" applyAlignment="1" applyProtection="1">
      <alignment horizontal="center" vertical="center"/>
      <protection locked="0"/>
    </xf>
    <xf numFmtId="1" fontId="27" fillId="0" borderId="0" xfId="55" applyNumberFormat="1" applyFont="1" applyFill="1" applyBorder="1" applyAlignment="1" applyProtection="1">
      <alignment horizontal="left" wrapText="1" shrinkToFit="1"/>
      <protection locked="0"/>
    </xf>
    <xf numFmtId="3" fontId="28" fillId="0" borderId="0" xfId="55" applyNumberFormat="1" applyFont="1" applyFill="1" applyBorder="1" applyAlignment="1" applyProtection="1">
      <alignment horizontal="center" vertical="center" wrapText="1" shrinkToFit="1"/>
      <protection locked="0"/>
    </xf>
    <xf numFmtId="1" fontId="12" fillId="0" borderId="0" xfId="55" applyNumberFormat="1" applyFont="1" applyFill="1" applyBorder="1" applyAlignment="1" applyProtection="1">
      <alignment horizontal="right"/>
      <protection locked="0"/>
    </xf>
    <xf numFmtId="1" fontId="18" fillId="0" borderId="0" xfId="55" applyNumberFormat="1" applyFont="1" applyFill="1" applyBorder="1" applyAlignment="1" applyProtection="1">
      <alignment horizontal="right"/>
      <protection locked="0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60" applyFont="1" applyFill="1" applyBorder="1" applyAlignment="1">
      <alignment horizontal="center" vertical="center" wrapText="1"/>
      <protection/>
    </xf>
    <xf numFmtId="0" fontId="30" fillId="0" borderId="10" xfId="60" applyFont="1" applyFill="1" applyBorder="1" applyAlignment="1">
      <alignment horizontal="center" vertical="center" wrapText="1"/>
      <protection/>
    </xf>
    <xf numFmtId="0" fontId="31" fillId="0" borderId="0" xfId="60" applyFont="1" applyFill="1" applyAlignment="1">
      <alignment horizontal="center" vertical="center" wrapText="1"/>
      <protection/>
    </xf>
    <xf numFmtId="1" fontId="27" fillId="0" borderId="0" xfId="55" applyNumberFormat="1" applyFont="1" applyFill="1" applyBorder="1" applyProtection="1">
      <alignment/>
      <protection locked="0"/>
    </xf>
    <xf numFmtId="1" fontId="33" fillId="0" borderId="0" xfId="55" applyNumberFormat="1" applyFont="1" applyFill="1" applyBorder="1" applyAlignment="1" applyProtection="1">
      <alignment/>
      <protection locked="0"/>
    </xf>
    <xf numFmtId="172" fontId="18" fillId="0" borderId="10" xfId="55" applyNumberFormat="1" applyFont="1" applyFill="1" applyBorder="1" applyAlignment="1" applyProtection="1">
      <alignment horizontal="center" vertical="center"/>
      <protection/>
    </xf>
    <xf numFmtId="172" fontId="18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" fontId="18" fillId="33" borderId="10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>
      <alignment horizontal="center" vertical="center"/>
    </xf>
    <xf numFmtId="1" fontId="26" fillId="0" borderId="10" xfId="0" applyNumberFormat="1" applyFont="1" applyFill="1" applyBorder="1" applyAlignment="1" applyProtection="1">
      <alignment vertical="center"/>
      <protection locked="0"/>
    </xf>
    <xf numFmtId="1" fontId="33" fillId="0" borderId="10" xfId="55" applyNumberFormat="1" applyFont="1" applyFill="1" applyBorder="1" applyAlignment="1" applyProtection="1">
      <alignment/>
      <protection locked="0"/>
    </xf>
    <xf numFmtId="1" fontId="33" fillId="0" borderId="10" xfId="55" applyNumberFormat="1" applyFont="1" applyFill="1" applyBorder="1" applyAlignment="1" applyProtection="1">
      <alignment horizontal="center" wrapText="1"/>
      <protection locked="0"/>
    </xf>
    <xf numFmtId="0" fontId="21" fillId="0" borderId="10" xfId="60" applyFont="1" applyFill="1" applyBorder="1" applyAlignment="1">
      <alignment vertical="center" wrapText="1"/>
      <protection/>
    </xf>
    <xf numFmtId="0" fontId="5" fillId="0" borderId="0" xfId="57" applyFont="1" applyFill="1" applyAlignment="1">
      <alignment horizontal="right" vertical="top"/>
      <protection/>
    </xf>
    <xf numFmtId="0" fontId="6" fillId="0" borderId="0" xfId="57" applyFont="1" applyAlignment="1">
      <alignment horizontal="center" vertical="top" wrapText="1"/>
      <protection/>
    </xf>
    <xf numFmtId="0" fontId="6" fillId="0" borderId="0" xfId="59" applyFont="1" applyFill="1" applyAlignment="1">
      <alignment horizontal="center" vertical="top" wrapText="1"/>
      <protection/>
    </xf>
    <xf numFmtId="0" fontId="7" fillId="0" borderId="0" xfId="59" applyFont="1" applyFill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2" fillId="0" borderId="11" xfId="59" applyFont="1" applyBorder="1" applyAlignment="1">
      <alignment horizontal="right" vertical="center" wrapText="1"/>
      <protection/>
    </xf>
    <xf numFmtId="0" fontId="32" fillId="0" borderId="12" xfId="59" applyFont="1" applyBorder="1" applyAlignment="1">
      <alignment horizontal="right" vertical="center" wrapText="1"/>
      <protection/>
    </xf>
    <xf numFmtId="0" fontId="32" fillId="0" borderId="13" xfId="59" applyFont="1" applyBorder="1" applyAlignment="1">
      <alignment horizontal="right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1" fontId="27" fillId="0" borderId="0" xfId="55" applyNumberFormat="1" applyFont="1" applyFill="1" applyBorder="1" applyAlignment="1" applyProtection="1">
      <alignment horizont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1" fontId="18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56" applyNumberFormat="1" applyFont="1" applyFill="1" applyBorder="1" applyAlignment="1" applyProtection="1">
      <alignment horizontal="center" vertical="center" wrapText="1"/>
      <protection/>
    </xf>
    <xf numFmtId="1" fontId="18" fillId="0" borderId="17" xfId="56" applyNumberFormat="1" applyFont="1" applyFill="1" applyBorder="1" applyAlignment="1" applyProtection="1">
      <alignment horizontal="center" vertical="center" wrapText="1"/>
      <protection/>
    </xf>
    <xf numFmtId="1" fontId="18" fillId="0" borderId="18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55" zoomScaleNormal="55" zoomScalePageLayoutView="0" workbookViewId="0" topLeftCell="A1">
      <selection activeCell="L14" sqref="L14"/>
    </sheetView>
  </sheetViews>
  <sheetFormatPr defaultColWidth="8.00390625" defaultRowHeight="15"/>
  <cols>
    <col min="1" max="1" width="72.421875" style="1" customWidth="1"/>
    <col min="2" max="2" width="13.00390625" style="1" customWidth="1"/>
    <col min="3" max="3" width="17.28125" style="16" customWidth="1"/>
    <col min="4" max="4" width="13.28125" style="16" customWidth="1"/>
    <col min="5" max="5" width="19.421875" style="16" customWidth="1"/>
    <col min="6" max="6" width="12.7109375" style="1" customWidth="1"/>
    <col min="7" max="16384" width="8.00390625" style="1" customWidth="1"/>
  </cols>
  <sheetData>
    <row r="1" spans="3:6" ht="8.25" customHeight="1">
      <c r="C1" s="65"/>
      <c r="D1" s="65"/>
      <c r="E1" s="65"/>
      <c r="F1" s="65"/>
    </row>
    <row r="2" spans="1:6" ht="31.5" customHeight="1">
      <c r="A2" s="66" t="s">
        <v>48</v>
      </c>
      <c r="B2" s="66"/>
      <c r="C2" s="66"/>
      <c r="D2" s="66"/>
      <c r="E2" s="66"/>
      <c r="F2" s="66"/>
    </row>
    <row r="3" spans="1:6" ht="24" customHeight="1">
      <c r="A3" s="67" t="s">
        <v>65</v>
      </c>
      <c r="B3" s="67"/>
      <c r="C3" s="67"/>
      <c r="D3" s="67"/>
      <c r="E3" s="67"/>
      <c r="F3" s="67"/>
    </row>
    <row r="4" spans="1:6" s="2" customFormat="1" ht="33.75" customHeight="1">
      <c r="A4" s="68" t="s">
        <v>0</v>
      </c>
      <c r="B4" s="68"/>
      <c r="C4" s="68"/>
      <c r="D4" s="68"/>
      <c r="E4" s="68"/>
      <c r="F4" s="68"/>
    </row>
    <row r="5" spans="1:6" s="2" customFormat="1" ht="42.75" customHeight="1">
      <c r="A5" s="69" t="s">
        <v>1</v>
      </c>
      <c r="B5" s="73" t="s">
        <v>2</v>
      </c>
      <c r="C5" s="75" t="s">
        <v>3</v>
      </c>
      <c r="D5" s="76" t="s">
        <v>62</v>
      </c>
      <c r="E5" s="75" t="s">
        <v>4</v>
      </c>
      <c r="F5" s="76" t="s">
        <v>63</v>
      </c>
    </row>
    <row r="6" spans="1:6" s="2" customFormat="1" ht="37.5" customHeight="1">
      <c r="A6" s="69"/>
      <c r="B6" s="74"/>
      <c r="C6" s="75" t="s">
        <v>3</v>
      </c>
      <c r="D6" s="77"/>
      <c r="E6" s="75" t="s">
        <v>4</v>
      </c>
      <c r="F6" s="77"/>
    </row>
    <row r="7" spans="1:6" s="5" customFormat="1" ht="18.75" customHeight="1">
      <c r="A7" s="3" t="s">
        <v>5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39.75" customHeight="1">
      <c r="A8" s="6" t="s">
        <v>6</v>
      </c>
      <c r="B8" s="17">
        <f>3!B8</f>
        <v>31766</v>
      </c>
      <c r="C8" s="18">
        <f>B8-E8</f>
        <v>16726</v>
      </c>
      <c r="D8" s="7">
        <f>100-F8</f>
        <v>52.7</v>
      </c>
      <c r="E8" s="19">
        <f>3!X8</f>
        <v>15040</v>
      </c>
      <c r="F8" s="8">
        <f>ROUND(E8/B8*100,1)</f>
        <v>47.3</v>
      </c>
    </row>
    <row r="9" spans="1:8" s="2" customFormat="1" ht="61.5" customHeight="1">
      <c r="A9" s="9" t="s">
        <v>7</v>
      </c>
      <c r="B9" s="21">
        <f>3!E8</f>
        <v>17979</v>
      </c>
      <c r="C9" s="18">
        <f aca="true" t="shared" si="0" ref="C9:C15">B9-E9</f>
        <v>9884</v>
      </c>
      <c r="D9" s="7">
        <f>100-F9</f>
        <v>55</v>
      </c>
      <c r="E9" s="19">
        <f>3!Y8</f>
        <v>8095</v>
      </c>
      <c r="F9" s="8">
        <f>ROUND(E9/B9*100,1)</f>
        <v>45</v>
      </c>
      <c r="H9" s="10"/>
    </row>
    <row r="10" spans="1:10" s="2" customFormat="1" ht="39" customHeight="1">
      <c r="A10" s="11" t="s">
        <v>8</v>
      </c>
      <c r="B10" s="22">
        <f>3!H8</f>
        <v>4458</v>
      </c>
      <c r="C10" s="18">
        <f t="shared" si="0"/>
        <v>1707</v>
      </c>
      <c r="D10" s="7">
        <f>100-F10</f>
        <v>38.3</v>
      </c>
      <c r="E10" s="19">
        <f>3!Z8</f>
        <v>2751</v>
      </c>
      <c r="F10" s="8">
        <f>ROUND(E10/B10*100,1)</f>
        <v>61.7</v>
      </c>
      <c r="J10" s="10"/>
    </row>
    <row r="11" spans="1:6" s="2" customFormat="1" ht="57" customHeight="1">
      <c r="A11" s="11" t="s">
        <v>9</v>
      </c>
      <c r="B11" s="22">
        <f>3!K8</f>
        <v>5450</v>
      </c>
      <c r="C11" s="18">
        <f t="shared" si="0"/>
        <v>1828</v>
      </c>
      <c r="D11" s="7">
        <f>100-F11</f>
        <v>33.5</v>
      </c>
      <c r="E11" s="19">
        <f>3!AA8+3!AK8</f>
        <v>3622</v>
      </c>
      <c r="F11" s="8">
        <f>ROUND(E11/B11*100,1)</f>
        <v>66.5</v>
      </c>
    </row>
    <row r="12" spans="1:7" s="2" customFormat="1" ht="56.25" customHeight="1">
      <c r="A12" s="11" t="s">
        <v>10</v>
      </c>
      <c r="B12" s="22">
        <f>3!N8</f>
        <v>29720</v>
      </c>
      <c r="C12" s="18">
        <f t="shared" si="0"/>
        <v>15644</v>
      </c>
      <c r="D12" s="7">
        <f>100-F12</f>
        <v>52.6</v>
      </c>
      <c r="E12" s="19">
        <f>3!AB8</f>
        <v>14076</v>
      </c>
      <c r="F12" s="8">
        <f>ROUND(E12/B12*100,1)</f>
        <v>47.4</v>
      </c>
      <c r="G12" s="10"/>
    </row>
    <row r="13" spans="1:7" s="2" customFormat="1" ht="43.5" customHeight="1">
      <c r="A13" s="70" t="s">
        <v>59</v>
      </c>
      <c r="B13" s="71"/>
      <c r="C13" s="71"/>
      <c r="D13" s="71"/>
      <c r="E13" s="71"/>
      <c r="F13" s="72"/>
      <c r="G13" s="10"/>
    </row>
    <row r="14" spans="1:7" s="2" customFormat="1" ht="50.25" customHeight="1">
      <c r="A14" s="12" t="s">
        <v>11</v>
      </c>
      <c r="B14" s="23">
        <f>3!Q8</f>
        <v>12415</v>
      </c>
      <c r="C14" s="20">
        <f t="shared" si="0"/>
        <v>7065</v>
      </c>
      <c r="D14" s="13">
        <f>100-F14</f>
        <v>56.9</v>
      </c>
      <c r="E14" s="20">
        <f>3!AC8</f>
        <v>5350</v>
      </c>
      <c r="F14" s="14">
        <f>ROUND(E14/B14*100,1)</f>
        <v>43.1</v>
      </c>
      <c r="G14" s="10"/>
    </row>
    <row r="15" spans="1:6" s="2" customFormat="1" ht="39.75" customHeight="1">
      <c r="A15" s="12" t="s">
        <v>12</v>
      </c>
      <c r="B15" s="23">
        <f>3!T8</f>
        <v>8170</v>
      </c>
      <c r="C15" s="20">
        <f t="shared" si="0"/>
        <v>4912</v>
      </c>
      <c r="D15" s="13">
        <f>100-F15</f>
        <v>60.1</v>
      </c>
      <c r="E15" s="20">
        <f>3!AD8</f>
        <v>3258</v>
      </c>
      <c r="F15" s="14">
        <f>ROUND(E15/B15*100,1)</f>
        <v>39.9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F5:F6"/>
    <mergeCell ref="C1:F1"/>
    <mergeCell ref="A2:F2"/>
    <mergeCell ref="A3:F3"/>
    <mergeCell ref="A4:F4"/>
    <mergeCell ref="A5:A6"/>
    <mergeCell ref="A13:F13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tabSelected="1" view="pageBreakPreview" zoomScale="55" zoomScaleNormal="55" zoomScaleSheetLayoutView="55" zoomScalePageLayoutView="0" workbookViewId="0" topLeftCell="A1">
      <selection activeCell="AR27" sqref="AR27"/>
    </sheetView>
  </sheetViews>
  <sheetFormatPr defaultColWidth="9.140625" defaultRowHeight="15"/>
  <cols>
    <col min="1" max="1" width="15.7109375" style="34" customWidth="1"/>
    <col min="2" max="2" width="7.7109375" style="34" customWidth="1"/>
    <col min="3" max="3" width="8.421875" style="34" customWidth="1"/>
    <col min="4" max="4" width="9.28125" style="34" customWidth="1"/>
    <col min="5" max="5" width="6.8515625" style="34" customWidth="1"/>
    <col min="6" max="6" width="8.421875" style="34" customWidth="1"/>
    <col min="7" max="7" width="9.57421875" style="34" customWidth="1"/>
    <col min="8" max="8" width="6.57421875" style="34" customWidth="1"/>
    <col min="9" max="9" width="8.421875" style="34" customWidth="1"/>
    <col min="10" max="10" width="9.28125" style="34" customWidth="1"/>
    <col min="11" max="11" width="6.57421875" style="34" customWidth="1"/>
    <col min="12" max="12" width="8.421875" style="34" customWidth="1"/>
    <col min="13" max="13" width="9.28125" style="34" customWidth="1"/>
    <col min="14" max="14" width="7.140625" style="34" customWidth="1"/>
    <col min="15" max="15" width="8.421875" style="34" customWidth="1"/>
    <col min="16" max="16" width="9.7109375" style="34" customWidth="1"/>
    <col min="17" max="17" width="7.00390625" style="34" customWidth="1"/>
    <col min="18" max="18" width="8.421875" style="34" customWidth="1"/>
    <col min="19" max="19" width="9.421875" style="34" customWidth="1"/>
    <col min="20" max="20" width="7.28125" style="34" customWidth="1"/>
    <col min="21" max="21" width="8.28125" style="34" customWidth="1"/>
    <col min="22" max="22" width="9.8515625" style="34" customWidth="1"/>
    <col min="23" max="23" width="8.140625" style="34" customWidth="1"/>
    <col min="24" max="28" width="8.421875" style="34" hidden="1" customWidth="1"/>
    <col min="29" max="29" width="10.7109375" style="34" hidden="1" customWidth="1"/>
    <col min="30" max="30" width="10.8515625" style="34" hidden="1" customWidth="1"/>
    <col min="31" max="34" width="8.421875" style="34" hidden="1" customWidth="1"/>
    <col min="35" max="35" width="9.28125" style="34" hidden="1" customWidth="1"/>
    <col min="36" max="36" width="7.28125" style="34" hidden="1" customWidth="1"/>
    <col min="37" max="38" width="8.421875" style="34" hidden="1" customWidth="1"/>
    <col min="39" max="39" width="11.7109375" style="34" customWidth="1"/>
    <col min="40" max="41" width="13.57421875" style="34" customWidth="1"/>
    <col min="42" max="42" width="11.28125" style="34" customWidth="1"/>
    <col min="43" max="16384" width="9.140625" style="34" customWidth="1"/>
  </cols>
  <sheetData>
    <row r="1" spans="1:22" s="24" customFormat="1" ht="29.25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24" customFormat="1" ht="23.2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2:22" s="24" customFormat="1" ht="0.7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5"/>
      <c r="Q3" s="25"/>
      <c r="R3" s="25"/>
      <c r="S3" s="25"/>
      <c r="T3" s="25"/>
      <c r="U3" s="25"/>
      <c r="V3" s="25"/>
    </row>
    <row r="4" spans="1:21" s="27" customFormat="1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38" s="28" customFormat="1" ht="81.75" customHeight="1">
      <c r="A5" s="80"/>
      <c r="B5" s="88" t="s">
        <v>14</v>
      </c>
      <c r="C5" s="88"/>
      <c r="D5" s="88"/>
      <c r="E5" s="88" t="s">
        <v>58</v>
      </c>
      <c r="F5" s="88"/>
      <c r="G5" s="88"/>
      <c r="H5" s="88" t="s">
        <v>15</v>
      </c>
      <c r="I5" s="88"/>
      <c r="J5" s="88"/>
      <c r="K5" s="88" t="s">
        <v>16</v>
      </c>
      <c r="L5" s="88"/>
      <c r="M5" s="88"/>
      <c r="N5" s="88" t="s">
        <v>17</v>
      </c>
      <c r="O5" s="88"/>
      <c r="P5" s="88"/>
      <c r="Q5" s="81" t="s">
        <v>18</v>
      </c>
      <c r="R5" s="82"/>
      <c r="S5" s="83"/>
      <c r="T5" s="84" t="s">
        <v>19</v>
      </c>
      <c r="U5" s="85"/>
      <c r="V5" s="86"/>
      <c r="X5" s="79" t="s">
        <v>57</v>
      </c>
      <c r="Y5" s="79"/>
      <c r="Z5" s="79"/>
      <c r="AA5" s="79"/>
      <c r="AB5" s="79"/>
      <c r="AC5" s="79"/>
      <c r="AD5" s="79"/>
      <c r="AE5" s="53"/>
      <c r="AF5" s="79" t="s">
        <v>49</v>
      </c>
      <c r="AG5" s="79"/>
      <c r="AH5" s="79"/>
      <c r="AI5" s="53"/>
      <c r="AJ5" s="53"/>
      <c r="AK5" s="53" t="s">
        <v>50</v>
      </c>
      <c r="AL5" s="53"/>
    </row>
    <row r="6" spans="1:38" s="52" customFormat="1" ht="48" customHeight="1">
      <c r="A6" s="80"/>
      <c r="B6" s="50" t="s">
        <v>2</v>
      </c>
      <c r="C6" s="51" t="s">
        <v>20</v>
      </c>
      <c r="D6" s="51" t="s">
        <v>21</v>
      </c>
      <c r="E6" s="50" t="s">
        <v>2</v>
      </c>
      <c r="F6" s="51" t="s">
        <v>20</v>
      </c>
      <c r="G6" s="51" t="s">
        <v>21</v>
      </c>
      <c r="H6" s="51" t="s">
        <v>2</v>
      </c>
      <c r="I6" s="51" t="s">
        <v>20</v>
      </c>
      <c r="J6" s="51" t="s">
        <v>21</v>
      </c>
      <c r="K6" s="51" t="s">
        <v>2</v>
      </c>
      <c r="L6" s="51" t="s">
        <v>20</v>
      </c>
      <c r="M6" s="51" t="s">
        <v>21</v>
      </c>
      <c r="N6" s="50" t="s">
        <v>2</v>
      </c>
      <c r="O6" s="51" t="s">
        <v>20</v>
      </c>
      <c r="P6" s="51" t="s">
        <v>21</v>
      </c>
      <c r="Q6" s="50" t="s">
        <v>2</v>
      </c>
      <c r="R6" s="51" t="s">
        <v>20</v>
      </c>
      <c r="S6" s="51" t="s">
        <v>21</v>
      </c>
      <c r="T6" s="50" t="s">
        <v>2</v>
      </c>
      <c r="U6" s="51" t="s">
        <v>20</v>
      </c>
      <c r="V6" s="51" t="s">
        <v>21</v>
      </c>
      <c r="X6" s="62" t="s">
        <v>51</v>
      </c>
      <c r="Y6" s="62" t="s">
        <v>60</v>
      </c>
      <c r="Z6" s="62" t="s">
        <v>61</v>
      </c>
      <c r="AA6" s="62" t="s">
        <v>52</v>
      </c>
      <c r="AB6" s="62" t="s">
        <v>53</v>
      </c>
      <c r="AC6" s="62" t="s">
        <v>54</v>
      </c>
      <c r="AD6" s="62" t="s">
        <v>64</v>
      </c>
      <c r="AE6" s="54"/>
      <c r="AF6" s="62" t="s">
        <v>55</v>
      </c>
      <c r="AG6" s="62" t="s">
        <v>56</v>
      </c>
      <c r="AH6" s="62" t="s">
        <v>68</v>
      </c>
      <c r="AI6" s="63" t="s">
        <v>67</v>
      </c>
      <c r="AJ6" s="54"/>
      <c r="AK6" s="54" t="s">
        <v>55</v>
      </c>
      <c r="AL6" s="54"/>
    </row>
    <row r="7" spans="1:30" s="30" customFormat="1" ht="11.25" customHeight="1">
      <c r="A7" s="29" t="s">
        <v>22</v>
      </c>
      <c r="B7" s="29">
        <v>1</v>
      </c>
      <c r="C7" s="29">
        <v>2</v>
      </c>
      <c r="D7" s="29">
        <v>3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29">
        <v>16</v>
      </c>
      <c r="U7" s="29">
        <v>17</v>
      </c>
      <c r="V7" s="29">
        <v>18</v>
      </c>
      <c r="X7" s="64"/>
      <c r="Y7" s="64"/>
      <c r="Z7" s="64"/>
      <c r="AA7" s="64"/>
      <c r="AB7" s="64"/>
      <c r="AC7" s="64"/>
      <c r="AD7" s="64"/>
    </row>
    <row r="8" spans="1:37" s="41" customFormat="1" ht="30" customHeight="1">
      <c r="A8" s="37" t="s">
        <v>23</v>
      </c>
      <c r="B8" s="38">
        <f>SUM(B9:B32)</f>
        <v>31766</v>
      </c>
      <c r="C8" s="39">
        <f>100-D8</f>
        <v>52.653780771894475</v>
      </c>
      <c r="D8" s="40">
        <f aca="true" t="shared" si="0" ref="D8:D32">X8/B8*100</f>
        <v>47.346219228105525</v>
      </c>
      <c r="E8" s="38">
        <f>SUM(E9:E32)</f>
        <v>17979</v>
      </c>
      <c r="F8" s="39">
        <f>100-G8</f>
        <v>54.97524890149619</v>
      </c>
      <c r="G8" s="40">
        <f aca="true" t="shared" si="1" ref="G8:G32">Y8/E8*100</f>
        <v>45.02475109850381</v>
      </c>
      <c r="H8" s="38">
        <f>SUM(H9:H32)</f>
        <v>4458</v>
      </c>
      <c r="I8" s="39">
        <f>100-J8</f>
        <v>38.2907133243607</v>
      </c>
      <c r="J8" s="40">
        <f aca="true" t="shared" si="2" ref="J8:J32">Z8/H8*100</f>
        <v>61.7092866756393</v>
      </c>
      <c r="K8" s="38">
        <f>SUM(K9:K32)</f>
        <v>5450</v>
      </c>
      <c r="L8" s="39">
        <f>100-M8</f>
        <v>33.54128440366972</v>
      </c>
      <c r="M8" s="40">
        <f aca="true" t="shared" si="3" ref="M8:M32">(AA8+AK8)/K8*100</f>
        <v>66.45871559633028</v>
      </c>
      <c r="N8" s="38">
        <f>SUM(N9:N32)</f>
        <v>29720</v>
      </c>
      <c r="O8" s="39">
        <f>100-P8</f>
        <v>52.63795423956931</v>
      </c>
      <c r="P8" s="40">
        <f aca="true" t="shared" si="4" ref="P8:P32">AB8/N8*100</f>
        <v>47.36204576043069</v>
      </c>
      <c r="Q8" s="38">
        <f>SUM(Q9:Q32)</f>
        <v>12415</v>
      </c>
      <c r="R8" s="39">
        <f>100-S8</f>
        <v>56.90696737817157</v>
      </c>
      <c r="S8" s="40">
        <f aca="true" t="shared" si="5" ref="S8:S32">AC8/Q8*100</f>
        <v>43.09303262182843</v>
      </c>
      <c r="T8" s="38">
        <f>SUM(T9:T32)</f>
        <v>8170</v>
      </c>
      <c r="U8" s="39">
        <f>100-V8</f>
        <v>60.12239902080783</v>
      </c>
      <c r="V8" s="40">
        <f aca="true" t="shared" si="6" ref="V8:V32">AD8/T8*100</f>
        <v>39.87760097919217</v>
      </c>
      <c r="X8" s="42">
        <f aca="true" t="shared" si="7" ref="X8:AD8">SUM(X9:X32)</f>
        <v>15040</v>
      </c>
      <c r="Y8" s="42">
        <f t="shared" si="7"/>
        <v>8095</v>
      </c>
      <c r="Z8" s="42">
        <f t="shared" si="7"/>
        <v>2751</v>
      </c>
      <c r="AA8" s="42">
        <f t="shared" si="7"/>
        <v>3573</v>
      </c>
      <c r="AB8" s="42">
        <f t="shared" si="7"/>
        <v>14076</v>
      </c>
      <c r="AC8" s="42">
        <f t="shared" si="7"/>
        <v>5350</v>
      </c>
      <c r="AD8" s="42">
        <f t="shared" si="7"/>
        <v>3258</v>
      </c>
      <c r="AF8" s="42">
        <f aca="true" t="shared" si="8" ref="AF8:AK8">SUM(AF9:AF32)</f>
        <v>2521</v>
      </c>
      <c r="AG8" s="42">
        <f t="shared" si="8"/>
        <v>5225</v>
      </c>
      <c r="AH8" s="42">
        <f t="shared" si="8"/>
        <v>349</v>
      </c>
      <c r="AI8" s="42">
        <f t="shared" si="8"/>
        <v>1391</v>
      </c>
      <c r="AK8" s="42">
        <f t="shared" si="8"/>
        <v>49</v>
      </c>
    </row>
    <row r="9" spans="1:37" s="44" customFormat="1" ht="18.75" customHeight="1">
      <c r="A9" s="43" t="s">
        <v>24</v>
      </c>
      <c r="B9" s="58">
        <v>1172</v>
      </c>
      <c r="C9" s="55">
        <f aca="true" t="shared" si="9" ref="C9:C32">100-D9</f>
        <v>92.4914675767918</v>
      </c>
      <c r="D9" s="56">
        <f t="shared" si="0"/>
        <v>7.508532423208192</v>
      </c>
      <c r="E9" s="59">
        <v>1298</v>
      </c>
      <c r="F9" s="55">
        <f aca="true" t="shared" si="10" ref="F9:F32">100-G9</f>
        <v>90.83204930662558</v>
      </c>
      <c r="G9" s="56">
        <f t="shared" si="1"/>
        <v>9.167950693374422</v>
      </c>
      <c r="H9" s="58">
        <v>176</v>
      </c>
      <c r="I9" s="55">
        <f aca="true" t="shared" si="11" ref="I9:I32">100-J9</f>
        <v>91.47727272727273</v>
      </c>
      <c r="J9" s="56">
        <f t="shared" si="2"/>
        <v>8.522727272727272</v>
      </c>
      <c r="K9" s="59">
        <v>203</v>
      </c>
      <c r="L9" s="55">
        <f aca="true" t="shared" si="12" ref="L9:L32">100-M9</f>
        <v>99.01477832512315</v>
      </c>
      <c r="M9" s="56">
        <f t="shared" si="3"/>
        <v>0.9852216748768473</v>
      </c>
      <c r="N9" s="58">
        <v>1120</v>
      </c>
      <c r="O9" s="55">
        <f aca="true" t="shared" si="13" ref="O9:O32">100-P9</f>
        <v>92.41071428571429</v>
      </c>
      <c r="P9" s="56">
        <f t="shared" si="4"/>
        <v>7.5892857142857135</v>
      </c>
      <c r="Q9" s="58">
        <v>465</v>
      </c>
      <c r="R9" s="55">
        <f aca="true" t="shared" si="14" ref="R9:R32">100-S9</f>
        <v>92.90322580645162</v>
      </c>
      <c r="S9" s="56">
        <f t="shared" si="5"/>
        <v>7.096774193548387</v>
      </c>
      <c r="T9" s="58">
        <v>389</v>
      </c>
      <c r="U9" s="55">
        <f aca="true" t="shared" si="15" ref="U9:U32">100-V9</f>
        <v>92.2879177377892</v>
      </c>
      <c r="V9" s="56">
        <f t="shared" si="6"/>
        <v>7.712082262210797</v>
      </c>
      <c r="X9" s="58">
        <v>88</v>
      </c>
      <c r="Y9" s="57">
        <f>ROUND(AF9+AG9+AH9,0)</f>
        <v>119</v>
      </c>
      <c r="Z9" s="58">
        <v>15</v>
      </c>
      <c r="AA9" s="61">
        <v>2</v>
      </c>
      <c r="AB9" s="58">
        <v>85</v>
      </c>
      <c r="AC9" s="58">
        <v>33</v>
      </c>
      <c r="AD9" s="58">
        <v>30</v>
      </c>
      <c r="AF9" s="49">
        <v>68</v>
      </c>
      <c r="AG9" s="58">
        <v>22</v>
      </c>
      <c r="AH9" s="57">
        <f>ROUND(AI9*0.25,0)</f>
        <v>29</v>
      </c>
      <c r="AI9" s="60">
        <v>114</v>
      </c>
      <c r="AK9" s="49">
        <v>0</v>
      </c>
    </row>
    <row r="10" spans="1:37" s="44" customFormat="1" ht="18.75" customHeight="1">
      <c r="A10" s="43" t="s">
        <v>25</v>
      </c>
      <c r="B10" s="58">
        <v>1763</v>
      </c>
      <c r="C10" s="55">
        <f t="shared" si="9"/>
        <v>93.07997731140102</v>
      </c>
      <c r="D10" s="56">
        <f t="shared" si="0"/>
        <v>6.920022688598978</v>
      </c>
      <c r="E10" s="59">
        <v>1285</v>
      </c>
      <c r="F10" s="55">
        <f t="shared" si="10"/>
        <v>88.09338521400778</v>
      </c>
      <c r="G10" s="56">
        <f t="shared" si="1"/>
        <v>11.906614785992216</v>
      </c>
      <c r="H10" s="58">
        <v>271</v>
      </c>
      <c r="I10" s="55">
        <f t="shared" si="11"/>
        <v>92.619926199262</v>
      </c>
      <c r="J10" s="56">
        <f t="shared" si="2"/>
        <v>7.380073800738007</v>
      </c>
      <c r="K10" s="59">
        <v>193</v>
      </c>
      <c r="L10" s="55">
        <f t="shared" si="12"/>
        <v>91.19170984455958</v>
      </c>
      <c r="M10" s="56">
        <f t="shared" si="3"/>
        <v>8.808290155440414</v>
      </c>
      <c r="N10" s="58">
        <v>1730</v>
      </c>
      <c r="O10" s="55">
        <f t="shared" si="13"/>
        <v>93.00578034682081</v>
      </c>
      <c r="P10" s="56">
        <f t="shared" si="4"/>
        <v>6.994219653179192</v>
      </c>
      <c r="Q10" s="58">
        <v>721</v>
      </c>
      <c r="R10" s="55">
        <f t="shared" si="14"/>
        <v>94.45214979195562</v>
      </c>
      <c r="S10" s="56">
        <f t="shared" si="5"/>
        <v>5.547850208044383</v>
      </c>
      <c r="T10" s="58">
        <v>578</v>
      </c>
      <c r="U10" s="55">
        <f t="shared" si="15"/>
        <v>94.98269896193771</v>
      </c>
      <c r="V10" s="56">
        <f t="shared" si="6"/>
        <v>5.017301038062284</v>
      </c>
      <c r="X10" s="58">
        <v>122</v>
      </c>
      <c r="Y10" s="57">
        <f aca="true" t="shared" si="16" ref="Y10:Y32">ROUND(AF10+AG10+AH10,0)</f>
        <v>153</v>
      </c>
      <c r="Z10" s="58">
        <v>20</v>
      </c>
      <c r="AA10" s="61">
        <v>17</v>
      </c>
      <c r="AB10" s="58">
        <v>121</v>
      </c>
      <c r="AC10" s="58">
        <v>40</v>
      </c>
      <c r="AD10" s="58">
        <v>29</v>
      </c>
      <c r="AF10" s="49">
        <v>86</v>
      </c>
      <c r="AG10" s="58">
        <v>26</v>
      </c>
      <c r="AH10" s="57">
        <f aca="true" t="shared" si="17" ref="AH10:AH32">ROUND(AI10*0.25,0)</f>
        <v>41</v>
      </c>
      <c r="AI10" s="60">
        <v>164</v>
      </c>
      <c r="AK10" s="49">
        <v>0</v>
      </c>
    </row>
    <row r="11" spans="1:37" s="44" customFormat="1" ht="18.75" customHeight="1">
      <c r="A11" s="43" t="s">
        <v>26</v>
      </c>
      <c r="B11" s="58">
        <v>1378</v>
      </c>
      <c r="C11" s="55">
        <f t="shared" si="9"/>
        <v>94.26705370101597</v>
      </c>
      <c r="D11" s="56">
        <f t="shared" si="0"/>
        <v>5.732946298984035</v>
      </c>
      <c r="E11" s="59">
        <v>1358</v>
      </c>
      <c r="F11" s="55">
        <f t="shared" si="10"/>
        <v>84.24153166421208</v>
      </c>
      <c r="G11" s="56">
        <f t="shared" si="1"/>
        <v>15.758468335787922</v>
      </c>
      <c r="H11" s="58">
        <v>228</v>
      </c>
      <c r="I11" s="55">
        <f t="shared" si="11"/>
        <v>92.54385964912281</v>
      </c>
      <c r="J11" s="56">
        <f t="shared" si="2"/>
        <v>7.456140350877193</v>
      </c>
      <c r="K11" s="59">
        <v>214</v>
      </c>
      <c r="L11" s="55">
        <f t="shared" si="12"/>
        <v>98.13084112149532</v>
      </c>
      <c r="M11" s="56">
        <f t="shared" si="3"/>
        <v>1.8691588785046727</v>
      </c>
      <c r="N11" s="58">
        <v>1315</v>
      </c>
      <c r="O11" s="55">
        <f t="shared" si="13"/>
        <v>94.1444866920152</v>
      </c>
      <c r="P11" s="56">
        <f t="shared" si="4"/>
        <v>5.855513307984791</v>
      </c>
      <c r="Q11" s="58">
        <v>605</v>
      </c>
      <c r="R11" s="55">
        <f t="shared" si="14"/>
        <v>94.0495867768595</v>
      </c>
      <c r="S11" s="56">
        <f t="shared" si="5"/>
        <v>5.950413223140496</v>
      </c>
      <c r="T11" s="58">
        <v>433</v>
      </c>
      <c r="U11" s="55">
        <f t="shared" si="15"/>
        <v>93.30254041570439</v>
      </c>
      <c r="V11" s="56">
        <f t="shared" si="6"/>
        <v>6.697459584295612</v>
      </c>
      <c r="X11" s="58">
        <v>79</v>
      </c>
      <c r="Y11" s="57">
        <f t="shared" si="16"/>
        <v>214</v>
      </c>
      <c r="Z11" s="58">
        <v>17</v>
      </c>
      <c r="AA11" s="61">
        <v>4</v>
      </c>
      <c r="AB11" s="58">
        <v>77</v>
      </c>
      <c r="AC11" s="58">
        <v>36</v>
      </c>
      <c r="AD11" s="58">
        <v>29</v>
      </c>
      <c r="AF11" s="49">
        <v>154</v>
      </c>
      <c r="AG11" s="58">
        <v>12</v>
      </c>
      <c r="AH11" s="57">
        <f t="shared" si="17"/>
        <v>48</v>
      </c>
      <c r="AI11" s="60">
        <v>192</v>
      </c>
      <c r="AK11" s="49">
        <v>0</v>
      </c>
    </row>
    <row r="12" spans="1:37" s="44" customFormat="1" ht="18.75" customHeight="1">
      <c r="A12" s="43" t="s">
        <v>27</v>
      </c>
      <c r="B12" s="58">
        <v>723</v>
      </c>
      <c r="C12" s="55">
        <f t="shared" si="9"/>
        <v>93.22268326417704</v>
      </c>
      <c r="D12" s="56">
        <f t="shared" si="0"/>
        <v>6.77731673582296</v>
      </c>
      <c r="E12" s="59">
        <v>1130</v>
      </c>
      <c r="F12" s="55">
        <f t="shared" si="10"/>
        <v>83.71681415929203</v>
      </c>
      <c r="G12" s="56">
        <f t="shared" si="1"/>
        <v>16.283185840707965</v>
      </c>
      <c r="H12" s="58">
        <v>92</v>
      </c>
      <c r="I12" s="55">
        <f t="shared" si="11"/>
        <v>83.69565217391305</v>
      </c>
      <c r="J12" s="56">
        <f t="shared" si="2"/>
        <v>16.304347826086957</v>
      </c>
      <c r="K12" s="59">
        <v>315</v>
      </c>
      <c r="L12" s="55">
        <f t="shared" si="12"/>
        <v>93.01587301587301</v>
      </c>
      <c r="M12" s="56">
        <f t="shared" si="3"/>
        <v>6.984126984126984</v>
      </c>
      <c r="N12" s="58">
        <v>668</v>
      </c>
      <c r="O12" s="55">
        <f t="shared" si="13"/>
        <v>93.41317365269461</v>
      </c>
      <c r="P12" s="56">
        <f t="shared" si="4"/>
        <v>6.58682634730539</v>
      </c>
      <c r="Q12" s="58">
        <v>309</v>
      </c>
      <c r="R12" s="55">
        <f t="shared" si="14"/>
        <v>96.44012944983818</v>
      </c>
      <c r="S12" s="56">
        <f t="shared" si="5"/>
        <v>3.559870550161812</v>
      </c>
      <c r="T12" s="58">
        <v>250</v>
      </c>
      <c r="U12" s="55">
        <f t="shared" si="15"/>
        <v>97.6</v>
      </c>
      <c r="V12" s="56">
        <f t="shared" si="6"/>
        <v>2.4</v>
      </c>
      <c r="X12" s="58">
        <v>49</v>
      </c>
      <c r="Y12" s="57">
        <f t="shared" si="16"/>
        <v>184</v>
      </c>
      <c r="Z12" s="58">
        <v>15</v>
      </c>
      <c r="AA12" s="61">
        <v>22</v>
      </c>
      <c r="AB12" s="58">
        <v>44</v>
      </c>
      <c r="AC12" s="58">
        <v>11</v>
      </c>
      <c r="AD12" s="58">
        <v>6</v>
      </c>
      <c r="AF12" s="49">
        <v>148</v>
      </c>
      <c r="AG12" s="58">
        <v>19</v>
      </c>
      <c r="AH12" s="57">
        <f t="shared" si="17"/>
        <v>17</v>
      </c>
      <c r="AI12" s="60">
        <v>67</v>
      </c>
      <c r="AK12" s="49">
        <v>0</v>
      </c>
    </row>
    <row r="13" spans="1:37" s="44" customFormat="1" ht="18.75" customHeight="1">
      <c r="A13" s="43" t="s">
        <v>28</v>
      </c>
      <c r="B13" s="58">
        <v>1144</v>
      </c>
      <c r="C13" s="55">
        <f t="shared" si="9"/>
        <v>89.5979020979021</v>
      </c>
      <c r="D13" s="56">
        <f t="shared" si="0"/>
        <v>10.402097902097902</v>
      </c>
      <c r="E13" s="59">
        <v>570</v>
      </c>
      <c r="F13" s="55">
        <f t="shared" si="10"/>
        <v>84.91228070175438</v>
      </c>
      <c r="G13" s="56">
        <f t="shared" si="1"/>
        <v>15.087719298245613</v>
      </c>
      <c r="H13" s="58">
        <v>107</v>
      </c>
      <c r="I13" s="55">
        <f t="shared" si="11"/>
        <v>85.04672897196262</v>
      </c>
      <c r="J13" s="56">
        <f t="shared" si="2"/>
        <v>14.953271028037381</v>
      </c>
      <c r="K13" s="59">
        <v>59</v>
      </c>
      <c r="L13" s="55">
        <f t="shared" si="12"/>
        <v>47.45762711864406</v>
      </c>
      <c r="M13" s="56">
        <f t="shared" si="3"/>
        <v>52.54237288135594</v>
      </c>
      <c r="N13" s="58">
        <v>1093</v>
      </c>
      <c r="O13" s="55">
        <f t="shared" si="13"/>
        <v>89.47849954254346</v>
      </c>
      <c r="P13" s="56">
        <f t="shared" si="4"/>
        <v>10.521500457456542</v>
      </c>
      <c r="Q13" s="58">
        <v>479</v>
      </c>
      <c r="R13" s="55">
        <f t="shared" si="14"/>
        <v>90.39665970772442</v>
      </c>
      <c r="S13" s="56">
        <f t="shared" si="5"/>
        <v>9.603340292275574</v>
      </c>
      <c r="T13" s="58">
        <v>313</v>
      </c>
      <c r="U13" s="55">
        <f t="shared" si="15"/>
        <v>89.77635782747603</v>
      </c>
      <c r="V13" s="56">
        <f t="shared" si="6"/>
        <v>10.223642172523961</v>
      </c>
      <c r="X13" s="58">
        <v>119</v>
      </c>
      <c r="Y13" s="57">
        <f t="shared" si="16"/>
        <v>86</v>
      </c>
      <c r="Z13" s="58">
        <v>16</v>
      </c>
      <c r="AA13" s="61">
        <v>9</v>
      </c>
      <c r="AB13" s="58">
        <v>115</v>
      </c>
      <c r="AC13" s="58">
        <v>46</v>
      </c>
      <c r="AD13" s="58">
        <v>32</v>
      </c>
      <c r="AF13" s="49">
        <v>41</v>
      </c>
      <c r="AG13" s="58">
        <v>32</v>
      </c>
      <c r="AH13" s="57">
        <f t="shared" si="17"/>
        <v>13</v>
      </c>
      <c r="AI13" s="60">
        <v>50</v>
      </c>
      <c r="AK13" s="49">
        <v>22</v>
      </c>
    </row>
    <row r="14" spans="1:37" s="44" customFormat="1" ht="18.75" customHeight="1">
      <c r="A14" s="43" t="s">
        <v>29</v>
      </c>
      <c r="B14" s="58">
        <v>2419</v>
      </c>
      <c r="C14" s="55">
        <f t="shared" si="9"/>
        <v>59.69408846630839</v>
      </c>
      <c r="D14" s="56">
        <f t="shared" si="0"/>
        <v>40.30591153369161</v>
      </c>
      <c r="E14" s="59">
        <v>881</v>
      </c>
      <c r="F14" s="55">
        <f t="shared" si="10"/>
        <v>47.44608399545971</v>
      </c>
      <c r="G14" s="56">
        <f t="shared" si="1"/>
        <v>52.55391600454029</v>
      </c>
      <c r="H14" s="58">
        <v>404</v>
      </c>
      <c r="I14" s="55">
        <f t="shared" si="11"/>
        <v>23.762376237623755</v>
      </c>
      <c r="J14" s="56">
        <f t="shared" si="2"/>
        <v>76.23762376237624</v>
      </c>
      <c r="K14" s="59">
        <v>389</v>
      </c>
      <c r="L14" s="55">
        <f t="shared" si="12"/>
        <v>18.50899742930592</v>
      </c>
      <c r="M14" s="56">
        <f t="shared" si="3"/>
        <v>81.49100257069408</v>
      </c>
      <c r="N14" s="58">
        <v>2332</v>
      </c>
      <c r="O14" s="55">
        <f t="shared" si="13"/>
        <v>59.348198970840485</v>
      </c>
      <c r="P14" s="56">
        <f t="shared" si="4"/>
        <v>40.651801029159515</v>
      </c>
      <c r="Q14" s="58">
        <v>879</v>
      </c>
      <c r="R14" s="55">
        <f t="shared" si="14"/>
        <v>70.07963594994312</v>
      </c>
      <c r="S14" s="56">
        <f t="shared" si="5"/>
        <v>29.92036405005688</v>
      </c>
      <c r="T14" s="58">
        <v>553</v>
      </c>
      <c r="U14" s="55">
        <f t="shared" si="15"/>
        <v>71.79023508137432</v>
      </c>
      <c r="V14" s="56">
        <f t="shared" si="6"/>
        <v>28.20976491862568</v>
      </c>
      <c r="X14" s="58">
        <v>975</v>
      </c>
      <c r="Y14" s="57">
        <f t="shared" si="16"/>
        <v>463</v>
      </c>
      <c r="Z14" s="58">
        <v>308</v>
      </c>
      <c r="AA14" s="61">
        <v>317</v>
      </c>
      <c r="AB14" s="58">
        <v>948</v>
      </c>
      <c r="AC14" s="58">
        <v>263</v>
      </c>
      <c r="AD14" s="58">
        <v>156</v>
      </c>
      <c r="AF14" s="49">
        <v>32</v>
      </c>
      <c r="AG14" s="58">
        <v>423</v>
      </c>
      <c r="AH14" s="57">
        <f t="shared" si="17"/>
        <v>8</v>
      </c>
      <c r="AI14" s="60">
        <v>32</v>
      </c>
      <c r="AK14" s="49">
        <v>0</v>
      </c>
    </row>
    <row r="15" spans="1:37" s="44" customFormat="1" ht="18.75" customHeight="1">
      <c r="A15" s="43" t="s">
        <v>30</v>
      </c>
      <c r="B15" s="58">
        <v>1060</v>
      </c>
      <c r="C15" s="55">
        <f t="shared" si="9"/>
        <v>37.924528301886795</v>
      </c>
      <c r="D15" s="56">
        <f t="shared" si="0"/>
        <v>62.075471698113205</v>
      </c>
      <c r="E15" s="59">
        <v>553</v>
      </c>
      <c r="F15" s="55">
        <f t="shared" si="10"/>
        <v>30.37974683544303</v>
      </c>
      <c r="G15" s="56">
        <f t="shared" si="1"/>
        <v>69.62025316455697</v>
      </c>
      <c r="H15" s="58">
        <v>238</v>
      </c>
      <c r="I15" s="55">
        <f t="shared" si="11"/>
        <v>18.90756302521008</v>
      </c>
      <c r="J15" s="56">
        <f t="shared" si="2"/>
        <v>81.09243697478992</v>
      </c>
      <c r="K15" s="59">
        <v>229</v>
      </c>
      <c r="L15" s="55">
        <f t="shared" si="12"/>
        <v>9.606986899563324</v>
      </c>
      <c r="M15" s="56">
        <f t="shared" si="3"/>
        <v>90.39301310043668</v>
      </c>
      <c r="N15" s="58">
        <v>983</v>
      </c>
      <c r="O15" s="55">
        <f t="shared" si="13"/>
        <v>37.843336724313325</v>
      </c>
      <c r="P15" s="56">
        <f t="shared" si="4"/>
        <v>62.156663275686675</v>
      </c>
      <c r="Q15" s="58">
        <v>325</v>
      </c>
      <c r="R15" s="55">
        <f t="shared" si="14"/>
        <v>46.15384615384615</v>
      </c>
      <c r="S15" s="56">
        <f t="shared" si="5"/>
        <v>53.84615384615385</v>
      </c>
      <c r="T15" s="58">
        <v>228</v>
      </c>
      <c r="U15" s="55">
        <f t="shared" si="15"/>
        <v>46.49122807017544</v>
      </c>
      <c r="V15" s="56">
        <f t="shared" si="6"/>
        <v>53.50877192982456</v>
      </c>
      <c r="X15" s="58">
        <v>658</v>
      </c>
      <c r="Y15" s="57">
        <f t="shared" si="16"/>
        <v>385</v>
      </c>
      <c r="Z15" s="58">
        <v>193</v>
      </c>
      <c r="AA15" s="61">
        <v>207</v>
      </c>
      <c r="AB15" s="58">
        <v>611</v>
      </c>
      <c r="AC15" s="58">
        <v>175</v>
      </c>
      <c r="AD15" s="58">
        <v>122</v>
      </c>
      <c r="AF15" s="49">
        <v>15</v>
      </c>
      <c r="AG15" s="58">
        <v>359</v>
      </c>
      <c r="AH15" s="57">
        <f t="shared" si="17"/>
        <v>11</v>
      </c>
      <c r="AI15" s="60">
        <v>43</v>
      </c>
      <c r="AK15" s="49">
        <v>0</v>
      </c>
    </row>
    <row r="16" spans="1:37" s="44" customFormat="1" ht="18.75" customHeight="1">
      <c r="A16" s="43" t="s">
        <v>31</v>
      </c>
      <c r="B16" s="58">
        <v>830</v>
      </c>
      <c r="C16" s="55">
        <f t="shared" si="9"/>
        <v>42.65060240963855</v>
      </c>
      <c r="D16" s="56">
        <f t="shared" si="0"/>
        <v>57.34939759036145</v>
      </c>
      <c r="E16" s="59">
        <v>617</v>
      </c>
      <c r="F16" s="55">
        <f t="shared" si="10"/>
        <v>37.439222042139384</v>
      </c>
      <c r="G16" s="56">
        <f t="shared" si="1"/>
        <v>62.560777957860616</v>
      </c>
      <c r="H16" s="58">
        <v>111</v>
      </c>
      <c r="I16" s="55">
        <f t="shared" si="11"/>
        <v>26.126126126126124</v>
      </c>
      <c r="J16" s="56">
        <f t="shared" si="2"/>
        <v>73.87387387387388</v>
      </c>
      <c r="K16" s="59">
        <v>197</v>
      </c>
      <c r="L16" s="55">
        <f t="shared" si="12"/>
        <v>19.79695431472082</v>
      </c>
      <c r="M16" s="56">
        <f t="shared" si="3"/>
        <v>80.20304568527918</v>
      </c>
      <c r="N16" s="58">
        <v>774</v>
      </c>
      <c r="O16" s="55">
        <f t="shared" si="13"/>
        <v>42.248062015503876</v>
      </c>
      <c r="P16" s="56">
        <f t="shared" si="4"/>
        <v>57.751937984496124</v>
      </c>
      <c r="Q16" s="58">
        <v>314</v>
      </c>
      <c r="R16" s="55">
        <f t="shared" si="14"/>
        <v>47.452229299363054</v>
      </c>
      <c r="S16" s="56">
        <f t="shared" si="5"/>
        <v>52.547770700636946</v>
      </c>
      <c r="T16" s="58">
        <v>237</v>
      </c>
      <c r="U16" s="55">
        <f t="shared" si="15"/>
        <v>49.36708860759494</v>
      </c>
      <c r="V16" s="56">
        <f t="shared" si="6"/>
        <v>50.63291139240506</v>
      </c>
      <c r="X16" s="58">
        <v>476</v>
      </c>
      <c r="Y16" s="57">
        <f t="shared" si="16"/>
        <v>386</v>
      </c>
      <c r="Z16" s="58">
        <v>82</v>
      </c>
      <c r="AA16" s="61">
        <v>158</v>
      </c>
      <c r="AB16" s="58">
        <v>447</v>
      </c>
      <c r="AC16" s="58">
        <v>165</v>
      </c>
      <c r="AD16" s="58">
        <v>120</v>
      </c>
      <c r="AF16" s="49">
        <v>233</v>
      </c>
      <c r="AG16" s="58">
        <v>148</v>
      </c>
      <c r="AH16" s="57">
        <f t="shared" si="17"/>
        <v>5</v>
      </c>
      <c r="AI16" s="60">
        <v>18</v>
      </c>
      <c r="AK16" s="49">
        <v>0</v>
      </c>
    </row>
    <row r="17" spans="1:37" s="44" customFormat="1" ht="18.75" customHeight="1">
      <c r="A17" s="43" t="s">
        <v>32</v>
      </c>
      <c r="B17" s="58">
        <v>810</v>
      </c>
      <c r="C17" s="55">
        <f t="shared" si="9"/>
        <v>25.4320987654321</v>
      </c>
      <c r="D17" s="56">
        <f t="shared" si="0"/>
        <v>74.5679012345679</v>
      </c>
      <c r="E17" s="59">
        <v>605</v>
      </c>
      <c r="F17" s="55">
        <f t="shared" si="10"/>
        <v>39.83471074380165</v>
      </c>
      <c r="G17" s="56">
        <f t="shared" si="1"/>
        <v>60.16528925619835</v>
      </c>
      <c r="H17" s="58">
        <v>78</v>
      </c>
      <c r="I17" s="55">
        <f t="shared" si="11"/>
        <v>28.205128205128204</v>
      </c>
      <c r="J17" s="56">
        <f t="shared" si="2"/>
        <v>71.7948717948718</v>
      </c>
      <c r="K17" s="59">
        <v>150</v>
      </c>
      <c r="L17" s="55">
        <f t="shared" si="12"/>
        <v>17.33333333333333</v>
      </c>
      <c r="M17" s="56">
        <f t="shared" si="3"/>
        <v>82.66666666666667</v>
      </c>
      <c r="N17" s="58">
        <v>783</v>
      </c>
      <c r="O17" s="55">
        <f t="shared" si="13"/>
        <v>24.776500638569615</v>
      </c>
      <c r="P17" s="56">
        <f t="shared" si="4"/>
        <v>75.22349936143038</v>
      </c>
      <c r="Q17" s="58">
        <v>326</v>
      </c>
      <c r="R17" s="55">
        <f t="shared" si="14"/>
        <v>25.460122699386503</v>
      </c>
      <c r="S17" s="56">
        <f t="shared" si="5"/>
        <v>74.5398773006135</v>
      </c>
      <c r="T17" s="58">
        <v>226</v>
      </c>
      <c r="U17" s="55">
        <f t="shared" si="15"/>
        <v>26.991150442477874</v>
      </c>
      <c r="V17" s="56">
        <f t="shared" si="6"/>
        <v>73.00884955752213</v>
      </c>
      <c r="X17" s="58">
        <v>604</v>
      </c>
      <c r="Y17" s="57">
        <f t="shared" si="16"/>
        <v>364</v>
      </c>
      <c r="Z17" s="58">
        <v>56</v>
      </c>
      <c r="AA17" s="61">
        <v>124</v>
      </c>
      <c r="AB17" s="58">
        <v>589</v>
      </c>
      <c r="AC17" s="58">
        <v>243</v>
      </c>
      <c r="AD17" s="58">
        <v>165</v>
      </c>
      <c r="AF17" s="49">
        <v>238</v>
      </c>
      <c r="AG17" s="58">
        <v>110</v>
      </c>
      <c r="AH17" s="57">
        <f t="shared" si="17"/>
        <v>16</v>
      </c>
      <c r="AI17" s="60">
        <v>65</v>
      </c>
      <c r="AK17" s="49">
        <v>0</v>
      </c>
    </row>
    <row r="18" spans="1:37" s="44" customFormat="1" ht="18.75" customHeight="1">
      <c r="A18" s="43" t="s">
        <v>33</v>
      </c>
      <c r="B18" s="58">
        <v>1348</v>
      </c>
      <c r="C18" s="55">
        <f t="shared" si="9"/>
        <v>37.68545994065282</v>
      </c>
      <c r="D18" s="56">
        <f t="shared" si="0"/>
        <v>62.31454005934718</v>
      </c>
      <c r="E18" s="59">
        <v>626</v>
      </c>
      <c r="F18" s="55">
        <f t="shared" si="10"/>
        <v>32.26837060702876</v>
      </c>
      <c r="G18" s="56">
        <f t="shared" si="1"/>
        <v>67.73162939297124</v>
      </c>
      <c r="H18" s="58">
        <v>228</v>
      </c>
      <c r="I18" s="55">
        <f t="shared" si="11"/>
        <v>20.6140350877193</v>
      </c>
      <c r="J18" s="56">
        <f t="shared" si="2"/>
        <v>79.3859649122807</v>
      </c>
      <c r="K18" s="59">
        <v>266</v>
      </c>
      <c r="L18" s="55">
        <f t="shared" si="12"/>
        <v>17.669172932330824</v>
      </c>
      <c r="M18" s="56">
        <f t="shared" si="3"/>
        <v>82.33082706766918</v>
      </c>
      <c r="N18" s="58">
        <v>1237</v>
      </c>
      <c r="O18" s="55">
        <f t="shared" si="13"/>
        <v>36.86337914308812</v>
      </c>
      <c r="P18" s="56">
        <f t="shared" si="4"/>
        <v>63.13662085691188</v>
      </c>
      <c r="Q18" s="58">
        <v>454</v>
      </c>
      <c r="R18" s="55">
        <f t="shared" si="14"/>
        <v>44.93392070484582</v>
      </c>
      <c r="S18" s="56">
        <f t="shared" si="5"/>
        <v>55.06607929515418</v>
      </c>
      <c r="T18" s="58">
        <v>340</v>
      </c>
      <c r="U18" s="55">
        <f t="shared" si="15"/>
        <v>49.411764705882355</v>
      </c>
      <c r="V18" s="56">
        <f t="shared" si="6"/>
        <v>50.588235294117645</v>
      </c>
      <c r="X18" s="58">
        <v>840</v>
      </c>
      <c r="Y18" s="57">
        <f t="shared" si="16"/>
        <v>424</v>
      </c>
      <c r="Z18" s="58">
        <v>181</v>
      </c>
      <c r="AA18" s="61">
        <v>210</v>
      </c>
      <c r="AB18" s="58">
        <v>781</v>
      </c>
      <c r="AC18" s="58">
        <v>250</v>
      </c>
      <c r="AD18" s="58">
        <v>172</v>
      </c>
      <c r="AF18" s="49">
        <v>3</v>
      </c>
      <c r="AG18" s="58">
        <v>413</v>
      </c>
      <c r="AH18" s="57">
        <f t="shared" si="17"/>
        <v>8</v>
      </c>
      <c r="AI18" s="60">
        <v>31</v>
      </c>
      <c r="AK18" s="49">
        <v>9</v>
      </c>
    </row>
    <row r="19" spans="1:37" s="44" customFormat="1" ht="18.75" customHeight="1">
      <c r="A19" s="43" t="s">
        <v>34</v>
      </c>
      <c r="B19" s="58">
        <v>882</v>
      </c>
      <c r="C19" s="55">
        <f t="shared" si="9"/>
        <v>30.612244897959187</v>
      </c>
      <c r="D19" s="56">
        <f t="shared" si="0"/>
        <v>69.38775510204081</v>
      </c>
      <c r="E19" s="59">
        <v>467</v>
      </c>
      <c r="F19" s="55">
        <f t="shared" si="10"/>
        <v>20.98501070663812</v>
      </c>
      <c r="G19" s="56">
        <f t="shared" si="1"/>
        <v>79.01498929336188</v>
      </c>
      <c r="H19" s="58">
        <v>162</v>
      </c>
      <c r="I19" s="55">
        <f t="shared" si="11"/>
        <v>12.962962962962962</v>
      </c>
      <c r="J19" s="56">
        <f t="shared" si="2"/>
        <v>87.03703703703704</v>
      </c>
      <c r="K19" s="59">
        <v>160</v>
      </c>
      <c r="L19" s="55">
        <f t="shared" si="12"/>
        <v>18.125</v>
      </c>
      <c r="M19" s="56">
        <f t="shared" si="3"/>
        <v>81.875</v>
      </c>
      <c r="N19" s="58">
        <v>834</v>
      </c>
      <c r="O19" s="55">
        <f t="shared" si="13"/>
        <v>30.57553956834532</v>
      </c>
      <c r="P19" s="56">
        <f t="shared" si="4"/>
        <v>69.42446043165468</v>
      </c>
      <c r="Q19" s="58">
        <v>309</v>
      </c>
      <c r="R19" s="55">
        <f t="shared" si="14"/>
        <v>37.2168284789644</v>
      </c>
      <c r="S19" s="56">
        <f t="shared" si="5"/>
        <v>62.7831715210356</v>
      </c>
      <c r="T19" s="58">
        <v>190</v>
      </c>
      <c r="U19" s="55">
        <f t="shared" si="15"/>
        <v>37.89473684210526</v>
      </c>
      <c r="V19" s="56">
        <f t="shared" si="6"/>
        <v>62.10526315789474</v>
      </c>
      <c r="X19" s="58">
        <v>612</v>
      </c>
      <c r="Y19" s="57">
        <f t="shared" si="16"/>
        <v>369</v>
      </c>
      <c r="Z19" s="58">
        <v>141</v>
      </c>
      <c r="AA19" s="61">
        <v>131</v>
      </c>
      <c r="AB19" s="58">
        <v>579</v>
      </c>
      <c r="AC19" s="58">
        <v>194</v>
      </c>
      <c r="AD19" s="58">
        <v>118</v>
      </c>
      <c r="AF19" s="49">
        <v>84</v>
      </c>
      <c r="AG19" s="58">
        <v>282</v>
      </c>
      <c r="AH19" s="57">
        <f t="shared" si="17"/>
        <v>3</v>
      </c>
      <c r="AI19" s="60">
        <v>13</v>
      </c>
      <c r="AK19" s="49">
        <v>0</v>
      </c>
    </row>
    <row r="20" spans="1:37" s="44" customFormat="1" ht="18.75" customHeight="1">
      <c r="A20" s="43" t="s">
        <v>35</v>
      </c>
      <c r="B20" s="58">
        <v>1152</v>
      </c>
      <c r="C20" s="55">
        <f t="shared" si="9"/>
        <v>26.909722222222214</v>
      </c>
      <c r="D20" s="56">
        <f t="shared" si="0"/>
        <v>73.09027777777779</v>
      </c>
      <c r="E20" s="59">
        <v>453</v>
      </c>
      <c r="F20" s="55">
        <f t="shared" si="10"/>
        <v>26.931567328918334</v>
      </c>
      <c r="G20" s="56">
        <f t="shared" si="1"/>
        <v>73.06843267108167</v>
      </c>
      <c r="H20" s="58">
        <v>128</v>
      </c>
      <c r="I20" s="55">
        <f t="shared" si="11"/>
        <v>3.90625</v>
      </c>
      <c r="J20" s="56">
        <f t="shared" si="2"/>
        <v>96.09375</v>
      </c>
      <c r="K20" s="59">
        <v>111</v>
      </c>
      <c r="L20" s="55">
        <f t="shared" si="12"/>
        <v>7.207207207207205</v>
      </c>
      <c r="M20" s="56">
        <f t="shared" si="3"/>
        <v>92.7927927927928</v>
      </c>
      <c r="N20" s="58">
        <v>1078</v>
      </c>
      <c r="O20" s="55">
        <f t="shared" si="13"/>
        <v>26.62337662337663</v>
      </c>
      <c r="P20" s="56">
        <f t="shared" si="4"/>
        <v>73.37662337662337</v>
      </c>
      <c r="Q20" s="58">
        <v>527</v>
      </c>
      <c r="R20" s="55">
        <f t="shared" si="14"/>
        <v>30.929791271347256</v>
      </c>
      <c r="S20" s="56">
        <f t="shared" si="5"/>
        <v>69.07020872865274</v>
      </c>
      <c r="T20" s="58">
        <v>301</v>
      </c>
      <c r="U20" s="55">
        <f t="shared" si="15"/>
        <v>31.89368770764119</v>
      </c>
      <c r="V20" s="56">
        <f t="shared" si="6"/>
        <v>68.10631229235881</v>
      </c>
      <c r="X20" s="58">
        <v>842</v>
      </c>
      <c r="Y20" s="57">
        <f t="shared" si="16"/>
        <v>331</v>
      </c>
      <c r="Z20" s="58">
        <v>123</v>
      </c>
      <c r="AA20" s="61">
        <v>101</v>
      </c>
      <c r="AB20" s="58">
        <v>791</v>
      </c>
      <c r="AC20" s="58">
        <v>364</v>
      </c>
      <c r="AD20" s="58">
        <v>205</v>
      </c>
      <c r="AF20" s="49">
        <v>91</v>
      </c>
      <c r="AG20" s="58">
        <v>231</v>
      </c>
      <c r="AH20" s="57">
        <f t="shared" si="17"/>
        <v>9</v>
      </c>
      <c r="AI20" s="60">
        <v>34</v>
      </c>
      <c r="AK20" s="49">
        <v>2</v>
      </c>
    </row>
    <row r="21" spans="1:37" s="44" customFormat="1" ht="18.75" customHeight="1">
      <c r="A21" s="43" t="s">
        <v>36</v>
      </c>
      <c r="B21" s="58">
        <v>3004</v>
      </c>
      <c r="C21" s="55">
        <f t="shared" si="9"/>
        <v>56.02529960053263</v>
      </c>
      <c r="D21" s="56">
        <f t="shared" si="0"/>
        <v>43.97470039946737</v>
      </c>
      <c r="E21" s="59">
        <v>1379</v>
      </c>
      <c r="F21" s="55">
        <f t="shared" si="10"/>
        <v>58.37563451776649</v>
      </c>
      <c r="G21" s="56">
        <f t="shared" si="1"/>
        <v>41.62436548223351</v>
      </c>
      <c r="H21" s="58">
        <v>295</v>
      </c>
      <c r="I21" s="55">
        <f t="shared" si="11"/>
        <v>53.220338983050844</v>
      </c>
      <c r="J21" s="56">
        <f t="shared" si="2"/>
        <v>46.779661016949156</v>
      </c>
      <c r="K21" s="59">
        <v>430</v>
      </c>
      <c r="L21" s="55">
        <f t="shared" si="12"/>
        <v>29.30232558139535</v>
      </c>
      <c r="M21" s="56">
        <f t="shared" si="3"/>
        <v>70.69767441860465</v>
      </c>
      <c r="N21" s="58">
        <v>2750</v>
      </c>
      <c r="O21" s="55">
        <f t="shared" si="13"/>
        <v>55.78181818181818</v>
      </c>
      <c r="P21" s="56">
        <f t="shared" si="4"/>
        <v>44.21818181818182</v>
      </c>
      <c r="Q21" s="58">
        <v>1371</v>
      </c>
      <c r="R21" s="55">
        <f t="shared" si="14"/>
        <v>54.33989788475565</v>
      </c>
      <c r="S21" s="56">
        <f t="shared" si="5"/>
        <v>45.66010211524435</v>
      </c>
      <c r="T21" s="58">
        <v>792</v>
      </c>
      <c r="U21" s="55">
        <f t="shared" si="15"/>
        <v>58.964646464646464</v>
      </c>
      <c r="V21" s="56">
        <f t="shared" si="6"/>
        <v>41.035353535353536</v>
      </c>
      <c r="X21" s="58">
        <v>1321</v>
      </c>
      <c r="Y21" s="57">
        <f t="shared" si="16"/>
        <v>574</v>
      </c>
      <c r="Z21" s="58">
        <v>138</v>
      </c>
      <c r="AA21" s="61">
        <v>304</v>
      </c>
      <c r="AB21" s="58">
        <v>1216</v>
      </c>
      <c r="AC21" s="58">
        <v>626</v>
      </c>
      <c r="AD21" s="58">
        <v>325</v>
      </c>
      <c r="AF21" s="49">
        <v>238</v>
      </c>
      <c r="AG21" s="58">
        <v>303</v>
      </c>
      <c r="AH21" s="57">
        <f t="shared" si="17"/>
        <v>33</v>
      </c>
      <c r="AI21" s="60">
        <v>133</v>
      </c>
      <c r="AK21" s="49">
        <v>0</v>
      </c>
    </row>
    <row r="22" spans="1:37" s="44" customFormat="1" ht="18.75" customHeight="1">
      <c r="A22" s="43" t="s">
        <v>37</v>
      </c>
      <c r="B22" s="58">
        <v>1405</v>
      </c>
      <c r="C22" s="55">
        <f t="shared" si="9"/>
        <v>42.98932384341637</v>
      </c>
      <c r="D22" s="56">
        <f t="shared" si="0"/>
        <v>57.01067615658363</v>
      </c>
      <c r="E22" s="59">
        <v>402</v>
      </c>
      <c r="F22" s="55">
        <f t="shared" si="10"/>
        <v>47.76119402985075</v>
      </c>
      <c r="G22" s="56">
        <f t="shared" si="1"/>
        <v>52.23880597014925</v>
      </c>
      <c r="H22" s="58">
        <v>124</v>
      </c>
      <c r="I22" s="55">
        <f t="shared" si="11"/>
        <v>29.032258064516128</v>
      </c>
      <c r="J22" s="56">
        <f t="shared" si="2"/>
        <v>70.96774193548387</v>
      </c>
      <c r="K22" s="59">
        <v>244</v>
      </c>
      <c r="L22" s="55">
        <f t="shared" si="12"/>
        <v>15.573770491803273</v>
      </c>
      <c r="M22" s="56">
        <f t="shared" si="3"/>
        <v>84.42622950819673</v>
      </c>
      <c r="N22" s="58">
        <v>1269</v>
      </c>
      <c r="O22" s="55">
        <f t="shared" si="13"/>
        <v>42.710795902285255</v>
      </c>
      <c r="P22" s="56">
        <f t="shared" si="4"/>
        <v>57.289204097714745</v>
      </c>
      <c r="Q22" s="58">
        <v>607</v>
      </c>
      <c r="R22" s="55">
        <f t="shared" si="14"/>
        <v>42.833607907743</v>
      </c>
      <c r="S22" s="56">
        <f t="shared" si="5"/>
        <v>57.166392092257</v>
      </c>
      <c r="T22" s="58">
        <v>235</v>
      </c>
      <c r="U22" s="55">
        <f t="shared" si="15"/>
        <v>54.8936170212766</v>
      </c>
      <c r="V22" s="56">
        <f t="shared" si="6"/>
        <v>45.1063829787234</v>
      </c>
      <c r="X22" s="58">
        <v>801</v>
      </c>
      <c r="Y22" s="57">
        <f t="shared" si="16"/>
        <v>210</v>
      </c>
      <c r="Z22" s="58">
        <v>88</v>
      </c>
      <c r="AA22" s="61">
        <v>201</v>
      </c>
      <c r="AB22" s="58">
        <v>727</v>
      </c>
      <c r="AC22" s="58">
        <v>347</v>
      </c>
      <c r="AD22" s="58">
        <v>106</v>
      </c>
      <c r="AF22" s="49">
        <v>41</v>
      </c>
      <c r="AG22" s="58">
        <v>161</v>
      </c>
      <c r="AH22" s="57">
        <f t="shared" si="17"/>
        <v>8</v>
      </c>
      <c r="AI22" s="60">
        <v>33</v>
      </c>
      <c r="AK22" s="49">
        <v>5</v>
      </c>
    </row>
    <row r="23" spans="1:37" s="44" customFormat="1" ht="18.75" customHeight="1">
      <c r="A23" s="43" t="s">
        <v>38</v>
      </c>
      <c r="B23" s="58">
        <v>1218</v>
      </c>
      <c r="C23" s="55">
        <f t="shared" si="9"/>
        <v>25.041050903119867</v>
      </c>
      <c r="D23" s="56">
        <f t="shared" si="0"/>
        <v>74.95894909688013</v>
      </c>
      <c r="E23" s="59">
        <v>445</v>
      </c>
      <c r="F23" s="55">
        <f t="shared" si="10"/>
        <v>27.19101123595506</v>
      </c>
      <c r="G23" s="56">
        <f t="shared" si="1"/>
        <v>72.80898876404494</v>
      </c>
      <c r="H23" s="58">
        <v>148</v>
      </c>
      <c r="I23" s="55">
        <f t="shared" si="11"/>
        <v>20.945945945945937</v>
      </c>
      <c r="J23" s="56">
        <f t="shared" si="2"/>
        <v>79.05405405405406</v>
      </c>
      <c r="K23" s="59">
        <v>180</v>
      </c>
      <c r="L23" s="55">
        <f t="shared" si="12"/>
        <v>18.33333333333333</v>
      </c>
      <c r="M23" s="56">
        <f t="shared" si="3"/>
        <v>81.66666666666667</v>
      </c>
      <c r="N23" s="58">
        <v>1077</v>
      </c>
      <c r="O23" s="55">
        <f t="shared" si="13"/>
        <v>24.32683379758589</v>
      </c>
      <c r="P23" s="56">
        <f t="shared" si="4"/>
        <v>75.67316620241411</v>
      </c>
      <c r="Q23" s="58">
        <v>479</v>
      </c>
      <c r="R23" s="55">
        <f t="shared" si="14"/>
        <v>23.590814196242178</v>
      </c>
      <c r="S23" s="56">
        <f t="shared" si="5"/>
        <v>76.40918580375782</v>
      </c>
      <c r="T23" s="58">
        <v>258</v>
      </c>
      <c r="U23" s="55">
        <f t="shared" si="15"/>
        <v>23.643410852713174</v>
      </c>
      <c r="V23" s="56">
        <f t="shared" si="6"/>
        <v>76.35658914728683</v>
      </c>
      <c r="X23" s="58">
        <v>913</v>
      </c>
      <c r="Y23" s="57">
        <f t="shared" si="16"/>
        <v>324</v>
      </c>
      <c r="Z23" s="58">
        <v>117</v>
      </c>
      <c r="AA23" s="61">
        <v>143</v>
      </c>
      <c r="AB23" s="58">
        <v>815</v>
      </c>
      <c r="AC23" s="58">
        <v>366</v>
      </c>
      <c r="AD23" s="58">
        <v>197</v>
      </c>
      <c r="AF23" s="49">
        <v>93</v>
      </c>
      <c r="AG23" s="58">
        <v>227</v>
      </c>
      <c r="AH23" s="57">
        <f t="shared" si="17"/>
        <v>4</v>
      </c>
      <c r="AI23" s="60">
        <v>17</v>
      </c>
      <c r="AK23" s="49">
        <v>4</v>
      </c>
    </row>
    <row r="24" spans="1:37" s="44" customFormat="1" ht="18.75" customHeight="1">
      <c r="A24" s="43" t="s">
        <v>39</v>
      </c>
      <c r="B24" s="58">
        <v>723</v>
      </c>
      <c r="C24" s="55">
        <f t="shared" si="9"/>
        <v>42.87690179806363</v>
      </c>
      <c r="D24" s="56">
        <f t="shared" si="0"/>
        <v>57.12309820193637</v>
      </c>
      <c r="E24" s="59">
        <v>441</v>
      </c>
      <c r="F24" s="55">
        <f t="shared" si="10"/>
        <v>43.5374149659864</v>
      </c>
      <c r="G24" s="56">
        <f t="shared" si="1"/>
        <v>56.4625850340136</v>
      </c>
      <c r="H24" s="58">
        <v>130</v>
      </c>
      <c r="I24" s="55">
        <f t="shared" si="11"/>
        <v>27.692307692307693</v>
      </c>
      <c r="J24" s="56">
        <f t="shared" si="2"/>
        <v>72.3076923076923</v>
      </c>
      <c r="K24" s="59">
        <v>108</v>
      </c>
      <c r="L24" s="55">
        <f t="shared" si="12"/>
        <v>12.037037037037038</v>
      </c>
      <c r="M24" s="56">
        <f t="shared" si="3"/>
        <v>87.96296296296296</v>
      </c>
      <c r="N24" s="58">
        <v>653</v>
      </c>
      <c r="O24" s="55">
        <f t="shared" si="13"/>
        <v>43.03215926493109</v>
      </c>
      <c r="P24" s="56">
        <f t="shared" si="4"/>
        <v>56.96784073506891</v>
      </c>
      <c r="Q24" s="58">
        <v>312</v>
      </c>
      <c r="R24" s="55">
        <f t="shared" si="14"/>
        <v>46.47435897435898</v>
      </c>
      <c r="S24" s="56">
        <f t="shared" si="5"/>
        <v>53.52564102564102</v>
      </c>
      <c r="T24" s="58">
        <v>280</v>
      </c>
      <c r="U24" s="55">
        <f t="shared" si="15"/>
        <v>44.285714285714285</v>
      </c>
      <c r="V24" s="56">
        <f t="shared" si="6"/>
        <v>55.714285714285715</v>
      </c>
      <c r="X24" s="58">
        <v>413</v>
      </c>
      <c r="Y24" s="57">
        <f t="shared" si="16"/>
        <v>249</v>
      </c>
      <c r="Z24" s="58">
        <v>94</v>
      </c>
      <c r="AA24" s="61">
        <v>94</v>
      </c>
      <c r="AB24" s="58">
        <v>372</v>
      </c>
      <c r="AC24" s="58">
        <v>167</v>
      </c>
      <c r="AD24" s="58">
        <v>156</v>
      </c>
      <c r="AF24" s="49">
        <v>94</v>
      </c>
      <c r="AG24" s="58">
        <v>153</v>
      </c>
      <c r="AH24" s="57">
        <f t="shared" si="17"/>
        <v>2</v>
      </c>
      <c r="AI24" s="60">
        <v>7</v>
      </c>
      <c r="AK24" s="49">
        <v>1</v>
      </c>
    </row>
    <row r="25" spans="1:37" s="44" customFormat="1" ht="18.75" customHeight="1">
      <c r="A25" s="43" t="s">
        <v>40</v>
      </c>
      <c r="B25" s="58">
        <v>841</v>
      </c>
      <c r="C25" s="55">
        <f t="shared" si="9"/>
        <v>26.516052318668244</v>
      </c>
      <c r="D25" s="56">
        <f t="shared" si="0"/>
        <v>73.48394768133176</v>
      </c>
      <c r="E25" s="59">
        <v>702</v>
      </c>
      <c r="F25" s="55">
        <f t="shared" si="10"/>
        <v>31.196581196581192</v>
      </c>
      <c r="G25" s="56">
        <f t="shared" si="1"/>
        <v>68.80341880341881</v>
      </c>
      <c r="H25" s="58">
        <v>191</v>
      </c>
      <c r="I25" s="55">
        <f t="shared" si="11"/>
        <v>5.759162303664922</v>
      </c>
      <c r="J25" s="56">
        <f t="shared" si="2"/>
        <v>94.24083769633508</v>
      </c>
      <c r="K25" s="59">
        <v>269</v>
      </c>
      <c r="L25" s="55">
        <f t="shared" si="12"/>
        <v>14.126394052044617</v>
      </c>
      <c r="M25" s="56">
        <f t="shared" si="3"/>
        <v>85.87360594795538</v>
      </c>
      <c r="N25" s="58">
        <v>819</v>
      </c>
      <c r="O25" s="55">
        <f t="shared" si="13"/>
        <v>26.373626373626365</v>
      </c>
      <c r="P25" s="56">
        <f t="shared" si="4"/>
        <v>73.62637362637363</v>
      </c>
      <c r="Q25" s="58">
        <v>253</v>
      </c>
      <c r="R25" s="55">
        <f t="shared" si="14"/>
        <v>34.387351778656125</v>
      </c>
      <c r="S25" s="56">
        <f t="shared" si="5"/>
        <v>65.61264822134387</v>
      </c>
      <c r="T25" s="58">
        <v>202</v>
      </c>
      <c r="U25" s="55">
        <f t="shared" si="15"/>
        <v>37.62376237623762</v>
      </c>
      <c r="V25" s="56">
        <f t="shared" si="6"/>
        <v>62.37623762376238</v>
      </c>
      <c r="X25" s="58">
        <v>618</v>
      </c>
      <c r="Y25" s="57">
        <f t="shared" si="16"/>
        <v>483</v>
      </c>
      <c r="Z25" s="58">
        <v>180</v>
      </c>
      <c r="AA25" s="61">
        <v>229</v>
      </c>
      <c r="AB25" s="58">
        <v>603</v>
      </c>
      <c r="AC25" s="58">
        <v>166</v>
      </c>
      <c r="AD25" s="58">
        <v>126</v>
      </c>
      <c r="AF25" s="49">
        <v>223</v>
      </c>
      <c r="AG25" s="58">
        <v>250</v>
      </c>
      <c r="AH25" s="57">
        <f t="shared" si="17"/>
        <v>10</v>
      </c>
      <c r="AI25" s="60">
        <v>41</v>
      </c>
      <c r="AK25" s="49">
        <v>2</v>
      </c>
    </row>
    <row r="26" spans="1:37" s="44" customFormat="1" ht="18.75" customHeight="1">
      <c r="A26" s="43" t="s">
        <v>41</v>
      </c>
      <c r="B26" s="58">
        <v>1260</v>
      </c>
      <c r="C26" s="55">
        <f t="shared" si="9"/>
        <v>52.22222222222222</v>
      </c>
      <c r="D26" s="56">
        <f t="shared" si="0"/>
        <v>47.77777777777778</v>
      </c>
      <c r="E26" s="59">
        <v>583</v>
      </c>
      <c r="F26" s="55">
        <f t="shared" si="10"/>
        <v>48.54202401372213</v>
      </c>
      <c r="G26" s="56">
        <f t="shared" si="1"/>
        <v>51.45797598627787</v>
      </c>
      <c r="H26" s="58">
        <v>161</v>
      </c>
      <c r="I26" s="55">
        <f t="shared" si="11"/>
        <v>23.602484472049696</v>
      </c>
      <c r="J26" s="56">
        <f t="shared" si="2"/>
        <v>76.3975155279503</v>
      </c>
      <c r="K26" s="59">
        <v>249</v>
      </c>
      <c r="L26" s="55">
        <f t="shared" si="12"/>
        <v>22.088353413654616</v>
      </c>
      <c r="M26" s="56">
        <f t="shared" si="3"/>
        <v>77.91164658634538</v>
      </c>
      <c r="N26" s="58">
        <v>1125</v>
      </c>
      <c r="O26" s="55">
        <f t="shared" si="13"/>
        <v>51.82222222222222</v>
      </c>
      <c r="P26" s="56">
        <f t="shared" si="4"/>
        <v>48.17777777777778</v>
      </c>
      <c r="Q26" s="58">
        <v>548</v>
      </c>
      <c r="R26" s="55">
        <f t="shared" si="14"/>
        <v>58.75912408759124</v>
      </c>
      <c r="S26" s="56">
        <f t="shared" si="5"/>
        <v>41.24087591240876</v>
      </c>
      <c r="T26" s="58">
        <v>407</v>
      </c>
      <c r="U26" s="55">
        <f t="shared" si="15"/>
        <v>59.95085995085995</v>
      </c>
      <c r="V26" s="56">
        <f t="shared" si="6"/>
        <v>40.04914004914005</v>
      </c>
      <c r="X26" s="58">
        <v>602</v>
      </c>
      <c r="Y26" s="57">
        <f t="shared" si="16"/>
        <v>300</v>
      </c>
      <c r="Z26" s="58">
        <v>123</v>
      </c>
      <c r="AA26" s="61">
        <v>194</v>
      </c>
      <c r="AB26" s="58">
        <v>542</v>
      </c>
      <c r="AC26" s="58">
        <v>226</v>
      </c>
      <c r="AD26" s="58">
        <v>163</v>
      </c>
      <c r="AF26" s="49">
        <v>36</v>
      </c>
      <c r="AG26" s="58">
        <v>245</v>
      </c>
      <c r="AH26" s="57">
        <f t="shared" si="17"/>
        <v>19</v>
      </c>
      <c r="AI26" s="60">
        <v>76</v>
      </c>
      <c r="AK26" s="49">
        <v>0</v>
      </c>
    </row>
    <row r="27" spans="1:37" s="44" customFormat="1" ht="18.75" customHeight="1">
      <c r="A27" s="43" t="s">
        <v>42</v>
      </c>
      <c r="B27" s="58">
        <v>2127</v>
      </c>
      <c r="C27" s="55">
        <f t="shared" si="9"/>
        <v>44.475787494123175</v>
      </c>
      <c r="D27" s="56">
        <f t="shared" si="0"/>
        <v>55.524212505876825</v>
      </c>
      <c r="E27" s="59">
        <v>663</v>
      </c>
      <c r="F27" s="55">
        <f t="shared" si="10"/>
        <v>38.46153846153846</v>
      </c>
      <c r="G27" s="56">
        <f t="shared" si="1"/>
        <v>61.53846153846154</v>
      </c>
      <c r="H27" s="58">
        <v>265</v>
      </c>
      <c r="I27" s="55">
        <f t="shared" si="11"/>
        <v>24.905660377358487</v>
      </c>
      <c r="J27" s="56">
        <f t="shared" si="2"/>
        <v>75.09433962264151</v>
      </c>
      <c r="K27" s="59">
        <v>337</v>
      </c>
      <c r="L27" s="55">
        <f t="shared" si="12"/>
        <v>32.93768545994065</v>
      </c>
      <c r="M27" s="56">
        <f t="shared" si="3"/>
        <v>67.06231454005935</v>
      </c>
      <c r="N27" s="58">
        <v>2051</v>
      </c>
      <c r="O27" s="55">
        <f t="shared" si="13"/>
        <v>44.56362749878108</v>
      </c>
      <c r="P27" s="56">
        <f t="shared" si="4"/>
        <v>55.43637250121892</v>
      </c>
      <c r="Q27" s="58">
        <v>936</v>
      </c>
      <c r="R27" s="55">
        <f t="shared" si="14"/>
        <v>47.32905982905983</v>
      </c>
      <c r="S27" s="56">
        <f t="shared" si="5"/>
        <v>52.67094017094017</v>
      </c>
      <c r="T27" s="58">
        <v>508</v>
      </c>
      <c r="U27" s="55">
        <f t="shared" si="15"/>
        <v>49.01574803149607</v>
      </c>
      <c r="V27" s="56">
        <f t="shared" si="6"/>
        <v>50.98425196850393</v>
      </c>
      <c r="X27" s="58">
        <v>1181</v>
      </c>
      <c r="Y27" s="57">
        <f t="shared" si="16"/>
        <v>408</v>
      </c>
      <c r="Z27" s="58">
        <v>199</v>
      </c>
      <c r="AA27" s="61">
        <v>226</v>
      </c>
      <c r="AB27" s="58">
        <v>1137</v>
      </c>
      <c r="AC27" s="58">
        <v>493</v>
      </c>
      <c r="AD27" s="58">
        <v>259</v>
      </c>
      <c r="AF27" s="49">
        <v>9</v>
      </c>
      <c r="AG27" s="58">
        <v>397</v>
      </c>
      <c r="AH27" s="57">
        <f t="shared" si="17"/>
        <v>2</v>
      </c>
      <c r="AI27" s="60">
        <v>8</v>
      </c>
      <c r="AK27" s="49">
        <v>0</v>
      </c>
    </row>
    <row r="28" spans="1:37" s="44" customFormat="1" ht="18.75" customHeight="1">
      <c r="A28" s="43" t="s">
        <v>43</v>
      </c>
      <c r="B28" s="58">
        <v>812</v>
      </c>
      <c r="C28" s="55">
        <f t="shared" si="9"/>
        <v>33.12807881773398</v>
      </c>
      <c r="D28" s="56">
        <f t="shared" si="0"/>
        <v>66.87192118226602</v>
      </c>
      <c r="E28" s="59">
        <v>500</v>
      </c>
      <c r="F28" s="55">
        <f t="shared" si="10"/>
        <v>40.2</v>
      </c>
      <c r="G28" s="56">
        <f t="shared" si="1"/>
        <v>59.8</v>
      </c>
      <c r="H28" s="58">
        <v>78</v>
      </c>
      <c r="I28" s="55">
        <f t="shared" si="11"/>
        <v>26.923076923076934</v>
      </c>
      <c r="J28" s="56">
        <f t="shared" si="2"/>
        <v>73.07692307692307</v>
      </c>
      <c r="K28" s="59">
        <v>278</v>
      </c>
      <c r="L28" s="55">
        <f t="shared" si="12"/>
        <v>24.460431654676256</v>
      </c>
      <c r="M28" s="56">
        <f t="shared" si="3"/>
        <v>75.53956834532374</v>
      </c>
      <c r="N28" s="58">
        <v>731</v>
      </c>
      <c r="O28" s="55">
        <f t="shared" si="13"/>
        <v>33.105335157318734</v>
      </c>
      <c r="P28" s="56">
        <f t="shared" si="4"/>
        <v>66.89466484268127</v>
      </c>
      <c r="Q28" s="58">
        <v>273</v>
      </c>
      <c r="R28" s="55">
        <f t="shared" si="14"/>
        <v>34.43223443223444</v>
      </c>
      <c r="S28" s="56">
        <f t="shared" si="5"/>
        <v>65.56776556776556</v>
      </c>
      <c r="T28" s="58">
        <v>167</v>
      </c>
      <c r="U28" s="55">
        <f t="shared" si="15"/>
        <v>31.1377245508982</v>
      </c>
      <c r="V28" s="56">
        <f t="shared" si="6"/>
        <v>68.8622754491018</v>
      </c>
      <c r="X28" s="58">
        <v>543</v>
      </c>
      <c r="Y28" s="57">
        <f t="shared" si="16"/>
        <v>299</v>
      </c>
      <c r="Z28" s="58">
        <v>57</v>
      </c>
      <c r="AA28" s="61">
        <v>210</v>
      </c>
      <c r="AB28" s="58">
        <v>489</v>
      </c>
      <c r="AC28" s="58">
        <v>179</v>
      </c>
      <c r="AD28" s="58">
        <v>115</v>
      </c>
      <c r="AF28" s="49">
        <v>173</v>
      </c>
      <c r="AG28" s="58">
        <v>112</v>
      </c>
      <c r="AH28" s="57">
        <f t="shared" si="17"/>
        <v>14</v>
      </c>
      <c r="AI28" s="60">
        <v>57</v>
      </c>
      <c r="AK28" s="49">
        <v>0</v>
      </c>
    </row>
    <row r="29" spans="1:37" s="44" customFormat="1" ht="18.75" customHeight="1">
      <c r="A29" s="43" t="s">
        <v>44</v>
      </c>
      <c r="B29" s="58">
        <v>1326</v>
      </c>
      <c r="C29" s="55">
        <f t="shared" si="9"/>
        <v>56.10859728506787</v>
      </c>
      <c r="D29" s="56">
        <f t="shared" si="0"/>
        <v>43.89140271493213</v>
      </c>
      <c r="E29" s="59">
        <v>543</v>
      </c>
      <c r="F29" s="55">
        <f t="shared" si="10"/>
        <v>50.27624309392265</v>
      </c>
      <c r="G29" s="56">
        <f t="shared" si="1"/>
        <v>49.72375690607735</v>
      </c>
      <c r="H29" s="58">
        <v>178</v>
      </c>
      <c r="I29" s="55">
        <f t="shared" si="11"/>
        <v>46.62921348314607</v>
      </c>
      <c r="J29" s="56">
        <f t="shared" si="2"/>
        <v>53.37078651685393</v>
      </c>
      <c r="K29" s="59">
        <v>143</v>
      </c>
      <c r="L29" s="55">
        <f t="shared" si="12"/>
        <v>30.069930069930066</v>
      </c>
      <c r="M29" s="56">
        <f t="shared" si="3"/>
        <v>69.93006993006993</v>
      </c>
      <c r="N29" s="58">
        <v>1236</v>
      </c>
      <c r="O29" s="55">
        <f t="shared" si="13"/>
        <v>56.067961165048544</v>
      </c>
      <c r="P29" s="56">
        <f t="shared" si="4"/>
        <v>43.932038834951456</v>
      </c>
      <c r="Q29" s="58">
        <v>546</v>
      </c>
      <c r="R29" s="55">
        <f t="shared" si="14"/>
        <v>57.50915750915751</v>
      </c>
      <c r="S29" s="56">
        <f t="shared" si="5"/>
        <v>42.49084249084249</v>
      </c>
      <c r="T29" s="58">
        <v>322</v>
      </c>
      <c r="U29" s="55">
        <f t="shared" si="15"/>
        <v>57.45341614906832</v>
      </c>
      <c r="V29" s="56">
        <f t="shared" si="6"/>
        <v>42.54658385093168</v>
      </c>
      <c r="X29" s="58">
        <v>582</v>
      </c>
      <c r="Y29" s="57">
        <f t="shared" si="16"/>
        <v>270</v>
      </c>
      <c r="Z29" s="58">
        <v>95</v>
      </c>
      <c r="AA29" s="61">
        <v>100</v>
      </c>
      <c r="AB29" s="58">
        <v>543</v>
      </c>
      <c r="AC29" s="58">
        <v>232</v>
      </c>
      <c r="AD29" s="58">
        <v>137</v>
      </c>
      <c r="AF29" s="49">
        <v>105</v>
      </c>
      <c r="AG29" s="58">
        <v>155</v>
      </c>
      <c r="AH29" s="57">
        <f t="shared" si="17"/>
        <v>10</v>
      </c>
      <c r="AI29" s="60">
        <v>41</v>
      </c>
      <c r="AK29" s="49">
        <v>0</v>
      </c>
    </row>
    <row r="30" spans="1:37" s="44" customFormat="1" ht="18.75" customHeight="1">
      <c r="A30" s="43" t="s">
        <v>45</v>
      </c>
      <c r="B30" s="58">
        <v>1699</v>
      </c>
      <c r="C30" s="55">
        <f t="shared" si="9"/>
        <v>49.6174220129488</v>
      </c>
      <c r="D30" s="56">
        <f t="shared" si="0"/>
        <v>50.3825779870512</v>
      </c>
      <c r="E30" s="59">
        <v>758</v>
      </c>
      <c r="F30" s="55">
        <f t="shared" si="10"/>
        <v>54.08970976253298</v>
      </c>
      <c r="G30" s="56">
        <f t="shared" si="1"/>
        <v>45.91029023746702</v>
      </c>
      <c r="H30" s="58">
        <v>243</v>
      </c>
      <c r="I30" s="55">
        <f t="shared" si="11"/>
        <v>34.15637860082305</v>
      </c>
      <c r="J30" s="56">
        <f t="shared" si="2"/>
        <v>65.84362139917695</v>
      </c>
      <c r="K30" s="59">
        <v>147</v>
      </c>
      <c r="L30" s="55">
        <f t="shared" si="12"/>
        <v>55.78231292517007</v>
      </c>
      <c r="M30" s="56">
        <f t="shared" si="3"/>
        <v>44.21768707482993</v>
      </c>
      <c r="N30" s="58">
        <v>1610</v>
      </c>
      <c r="O30" s="55">
        <f t="shared" si="13"/>
        <v>49.68944099378882</v>
      </c>
      <c r="P30" s="56">
        <f t="shared" si="4"/>
        <v>50.31055900621118</v>
      </c>
      <c r="Q30" s="58">
        <v>812</v>
      </c>
      <c r="R30" s="55">
        <f t="shared" si="14"/>
        <v>51.84729064039409</v>
      </c>
      <c r="S30" s="56">
        <f t="shared" si="5"/>
        <v>48.15270935960591</v>
      </c>
      <c r="T30" s="58">
        <v>529</v>
      </c>
      <c r="U30" s="55">
        <f t="shared" si="15"/>
        <v>55.198487712665404</v>
      </c>
      <c r="V30" s="56">
        <f t="shared" si="6"/>
        <v>44.801512287334596</v>
      </c>
      <c r="X30" s="58">
        <v>856</v>
      </c>
      <c r="Y30" s="57">
        <f t="shared" si="16"/>
        <v>348</v>
      </c>
      <c r="Z30" s="58">
        <v>160</v>
      </c>
      <c r="AA30" s="61">
        <v>62</v>
      </c>
      <c r="AB30" s="58">
        <v>810</v>
      </c>
      <c r="AC30" s="58">
        <v>391</v>
      </c>
      <c r="AD30" s="58">
        <v>237</v>
      </c>
      <c r="AF30" s="49">
        <v>81</v>
      </c>
      <c r="AG30" s="58">
        <v>250</v>
      </c>
      <c r="AH30" s="57">
        <f t="shared" si="17"/>
        <v>17</v>
      </c>
      <c r="AI30" s="60">
        <v>66</v>
      </c>
      <c r="AK30" s="49">
        <v>3</v>
      </c>
    </row>
    <row r="31" spans="1:37" s="44" customFormat="1" ht="18.75" customHeight="1">
      <c r="A31" s="43" t="s">
        <v>46</v>
      </c>
      <c r="B31" s="58">
        <v>916</v>
      </c>
      <c r="C31" s="55">
        <f t="shared" si="9"/>
        <v>40.17467248908297</v>
      </c>
      <c r="D31" s="56">
        <f t="shared" si="0"/>
        <v>59.82532751091703</v>
      </c>
      <c r="E31" s="59">
        <v>744</v>
      </c>
      <c r="F31" s="55">
        <f t="shared" si="10"/>
        <v>38.844086021505376</v>
      </c>
      <c r="G31" s="56">
        <f t="shared" si="1"/>
        <v>61.155913978494624</v>
      </c>
      <c r="H31" s="58">
        <v>190</v>
      </c>
      <c r="I31" s="55">
        <f t="shared" si="11"/>
        <v>31.05263157894737</v>
      </c>
      <c r="J31" s="56">
        <f t="shared" si="2"/>
        <v>68.94736842105263</v>
      </c>
      <c r="K31" s="59">
        <v>346</v>
      </c>
      <c r="L31" s="55">
        <f t="shared" si="12"/>
        <v>12.138728323699425</v>
      </c>
      <c r="M31" s="56">
        <f t="shared" si="3"/>
        <v>87.86127167630057</v>
      </c>
      <c r="N31" s="58">
        <v>887</v>
      </c>
      <c r="O31" s="55">
        <f t="shared" si="13"/>
        <v>39.34611048478016</v>
      </c>
      <c r="P31" s="56">
        <f t="shared" si="4"/>
        <v>60.65388951521984</v>
      </c>
      <c r="Q31" s="58">
        <v>127</v>
      </c>
      <c r="R31" s="55">
        <f t="shared" si="14"/>
        <v>47.24409448818898</v>
      </c>
      <c r="S31" s="56">
        <f t="shared" si="5"/>
        <v>52.75590551181102</v>
      </c>
      <c r="T31" s="58">
        <v>106</v>
      </c>
      <c r="U31" s="55">
        <f t="shared" si="15"/>
        <v>49.056603773584904</v>
      </c>
      <c r="V31" s="56">
        <f t="shared" si="6"/>
        <v>50.943396226415096</v>
      </c>
      <c r="X31" s="58">
        <v>548</v>
      </c>
      <c r="Y31" s="57">
        <f t="shared" si="16"/>
        <v>455</v>
      </c>
      <c r="Z31" s="58">
        <v>131</v>
      </c>
      <c r="AA31" s="61">
        <v>304</v>
      </c>
      <c r="AB31" s="58">
        <v>538</v>
      </c>
      <c r="AC31" s="58">
        <v>67</v>
      </c>
      <c r="AD31" s="58">
        <v>54</v>
      </c>
      <c r="AF31" s="49">
        <v>134</v>
      </c>
      <c r="AG31" s="58">
        <v>310</v>
      </c>
      <c r="AH31" s="57">
        <f t="shared" si="17"/>
        <v>11</v>
      </c>
      <c r="AI31" s="60">
        <v>44</v>
      </c>
      <c r="AK31" s="49">
        <v>0</v>
      </c>
    </row>
    <row r="32" spans="1:37" s="44" customFormat="1" ht="18.75" customHeight="1">
      <c r="A32" s="43" t="s">
        <v>47</v>
      </c>
      <c r="B32" s="58">
        <v>1754</v>
      </c>
      <c r="C32" s="55">
        <f t="shared" si="9"/>
        <v>31.69897377423034</v>
      </c>
      <c r="D32" s="56">
        <f t="shared" si="0"/>
        <v>68.30102622576966</v>
      </c>
      <c r="E32" s="59">
        <v>976</v>
      </c>
      <c r="F32" s="55">
        <f t="shared" si="10"/>
        <v>28.586065573770497</v>
      </c>
      <c r="G32" s="56">
        <f t="shared" si="1"/>
        <v>71.4139344262295</v>
      </c>
      <c r="H32" s="58">
        <v>232</v>
      </c>
      <c r="I32" s="55">
        <f t="shared" si="11"/>
        <v>12.93103448275862</v>
      </c>
      <c r="J32" s="56">
        <f t="shared" si="2"/>
        <v>87.06896551724138</v>
      </c>
      <c r="K32" s="59">
        <v>233</v>
      </c>
      <c r="L32" s="55">
        <f t="shared" si="12"/>
        <v>12.017167381974247</v>
      </c>
      <c r="M32" s="56">
        <f t="shared" si="3"/>
        <v>87.98283261802575</v>
      </c>
      <c r="N32" s="58">
        <v>1565</v>
      </c>
      <c r="O32" s="55">
        <f t="shared" si="13"/>
        <v>29.968051118210866</v>
      </c>
      <c r="P32" s="56">
        <f t="shared" si="4"/>
        <v>70.03194888178913</v>
      </c>
      <c r="Q32" s="58">
        <v>438</v>
      </c>
      <c r="R32" s="55">
        <f t="shared" si="14"/>
        <v>38.35616438356164</v>
      </c>
      <c r="S32" s="56">
        <f t="shared" si="5"/>
        <v>61.64383561643836</v>
      </c>
      <c r="T32" s="58">
        <v>326</v>
      </c>
      <c r="U32" s="55">
        <f t="shared" si="15"/>
        <v>38.95705521472392</v>
      </c>
      <c r="V32" s="56">
        <f t="shared" si="6"/>
        <v>61.04294478527608</v>
      </c>
      <c r="X32" s="58">
        <v>1198</v>
      </c>
      <c r="Y32" s="57">
        <f t="shared" si="16"/>
        <v>697</v>
      </c>
      <c r="Z32" s="58">
        <v>202</v>
      </c>
      <c r="AA32" s="61">
        <v>204</v>
      </c>
      <c r="AB32" s="58">
        <v>1096</v>
      </c>
      <c r="AC32" s="58">
        <v>270</v>
      </c>
      <c r="AD32" s="58">
        <v>199</v>
      </c>
      <c r="AF32" s="49">
        <v>101</v>
      </c>
      <c r="AG32" s="58">
        <v>585</v>
      </c>
      <c r="AH32" s="57">
        <f t="shared" si="17"/>
        <v>11</v>
      </c>
      <c r="AI32" s="60">
        <v>45</v>
      </c>
      <c r="AK32" s="49">
        <v>1</v>
      </c>
    </row>
    <row r="33" spans="1:38" s="48" customFormat="1" ht="23.25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AJ33" s="34"/>
      <c r="AK33" s="34">
        <v>0</v>
      </c>
      <c r="AL33" s="34"/>
    </row>
    <row r="34" spans="1:2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1"/>
      <c r="Q34" s="31"/>
      <c r="R34" s="31"/>
      <c r="S34" s="33"/>
      <c r="T34" s="33"/>
      <c r="U34" s="33"/>
    </row>
    <row r="35" spans="1:21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6"/>
    </row>
    <row r="36" spans="1:21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6"/>
    </row>
    <row r="37" spans="1:21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6"/>
    </row>
    <row r="38" spans="19:21" ht="14.25">
      <c r="S38" s="36"/>
      <c r="T38" s="36"/>
      <c r="U38" s="36"/>
    </row>
    <row r="39" spans="19:21" ht="14.25">
      <c r="S39" s="36"/>
      <c r="T39" s="36"/>
      <c r="U39" s="36"/>
    </row>
    <row r="40" spans="19:21" ht="14.25">
      <c r="S40" s="36"/>
      <c r="T40" s="36"/>
      <c r="U40" s="36"/>
    </row>
    <row r="41" spans="19:21" ht="14.25">
      <c r="S41" s="36"/>
      <c r="T41" s="36"/>
      <c r="U41" s="36"/>
    </row>
    <row r="42" spans="19:21" ht="14.25">
      <c r="S42" s="36"/>
      <c r="T42" s="36"/>
      <c r="U42" s="36"/>
    </row>
    <row r="43" spans="19:21" ht="14.25">
      <c r="S43" s="36"/>
      <c r="T43" s="36"/>
      <c r="U43" s="36"/>
    </row>
    <row r="44" spans="19:21" ht="14.25">
      <c r="S44" s="36"/>
      <c r="T44" s="36"/>
      <c r="U44" s="36"/>
    </row>
    <row r="45" spans="19:21" ht="14.25">
      <c r="S45" s="36"/>
      <c r="T45" s="36"/>
      <c r="U45" s="36"/>
    </row>
    <row r="46" spans="19:21" ht="14.25">
      <c r="S46" s="36"/>
      <c r="T46" s="36"/>
      <c r="U46" s="36"/>
    </row>
    <row r="47" spans="19:21" ht="14.25">
      <c r="S47" s="36"/>
      <c r="T47" s="36"/>
      <c r="U47" s="36"/>
    </row>
    <row r="48" spans="19:21" ht="14.25">
      <c r="S48" s="36"/>
      <c r="T48" s="36"/>
      <c r="U48" s="36"/>
    </row>
    <row r="49" spans="19:21" ht="14.25">
      <c r="S49" s="36"/>
      <c r="T49" s="36"/>
      <c r="U49" s="36"/>
    </row>
    <row r="50" spans="19:21" ht="14.25">
      <c r="S50" s="36"/>
      <c r="T50" s="36"/>
      <c r="U50" s="36"/>
    </row>
    <row r="51" spans="19:21" ht="14.25">
      <c r="S51" s="36"/>
      <c r="T51" s="36"/>
      <c r="U51" s="36"/>
    </row>
    <row r="52" spans="19:21" ht="14.25">
      <c r="S52" s="36"/>
      <c r="T52" s="36"/>
      <c r="U52" s="36"/>
    </row>
    <row r="53" spans="19:21" ht="14.25">
      <c r="S53" s="36"/>
      <c r="T53" s="36"/>
      <c r="U53" s="36"/>
    </row>
    <row r="54" spans="19:21" ht="14.25">
      <c r="S54" s="36"/>
      <c r="T54" s="36"/>
      <c r="U54" s="36"/>
    </row>
    <row r="55" spans="19:21" ht="14.25">
      <c r="S55" s="36"/>
      <c r="T55" s="36"/>
      <c r="U55" s="36"/>
    </row>
    <row r="56" spans="19:21" ht="14.25">
      <c r="S56" s="36"/>
      <c r="T56" s="36"/>
      <c r="U56" s="36"/>
    </row>
    <row r="57" spans="19:21" ht="14.25">
      <c r="S57" s="36"/>
      <c r="T57" s="36"/>
      <c r="U57" s="36"/>
    </row>
    <row r="58" spans="19:21" ht="14.25">
      <c r="S58" s="36"/>
      <c r="T58" s="36"/>
      <c r="U58" s="36"/>
    </row>
    <row r="59" spans="19:21" ht="14.25">
      <c r="S59" s="36"/>
      <c r="T59" s="36"/>
      <c r="U59" s="36"/>
    </row>
    <row r="60" spans="19:21" ht="14.25">
      <c r="S60" s="36"/>
      <c r="T60" s="36"/>
      <c r="U60" s="36"/>
    </row>
    <row r="61" spans="19:21" ht="14.25">
      <c r="S61" s="36"/>
      <c r="T61" s="36"/>
      <c r="U61" s="36"/>
    </row>
    <row r="62" spans="19:21" ht="14.25">
      <c r="S62" s="36"/>
      <c r="T62" s="36"/>
      <c r="U62" s="36"/>
    </row>
    <row r="63" spans="19:21" ht="14.25">
      <c r="S63" s="36"/>
      <c r="T63" s="36"/>
      <c r="U63" s="36"/>
    </row>
    <row r="64" spans="19:21" ht="14.25">
      <c r="S64" s="36"/>
      <c r="T64" s="36"/>
      <c r="U64" s="36"/>
    </row>
    <row r="65" spans="19:21" ht="14.25">
      <c r="S65" s="36"/>
      <c r="T65" s="36"/>
      <c r="U65" s="36"/>
    </row>
    <row r="66" spans="19:21" ht="14.25">
      <c r="S66" s="36"/>
      <c r="T66" s="36"/>
      <c r="U66" s="36"/>
    </row>
    <row r="67" spans="19:21" ht="14.25">
      <c r="S67" s="36"/>
      <c r="T67" s="36"/>
      <c r="U67" s="36"/>
    </row>
    <row r="68" spans="19:21" ht="14.25">
      <c r="S68" s="36"/>
      <c r="T68" s="36"/>
      <c r="U68" s="36"/>
    </row>
    <row r="69" spans="19:21" ht="14.25">
      <c r="S69" s="36"/>
      <c r="T69" s="36"/>
      <c r="U69" s="36"/>
    </row>
    <row r="70" spans="19:21" ht="14.25">
      <c r="S70" s="36"/>
      <c r="T70" s="36"/>
      <c r="U70" s="36"/>
    </row>
    <row r="71" spans="19:21" ht="14.25">
      <c r="S71" s="36"/>
      <c r="T71" s="36"/>
      <c r="U71" s="36"/>
    </row>
    <row r="72" spans="19:21" ht="14.25">
      <c r="S72" s="36"/>
      <c r="T72" s="36"/>
      <c r="U72" s="36"/>
    </row>
    <row r="73" spans="19:21" ht="14.25">
      <c r="S73" s="36"/>
      <c r="T73" s="36"/>
      <c r="U73" s="36"/>
    </row>
    <row r="74" spans="19:21" ht="14.25">
      <c r="S74" s="36"/>
      <c r="T74" s="36"/>
      <c r="U74" s="36"/>
    </row>
    <row r="75" spans="19:21" ht="14.25">
      <c r="S75" s="36"/>
      <c r="T75" s="36"/>
      <c r="U75" s="36"/>
    </row>
    <row r="76" spans="19:21" ht="14.25">
      <c r="S76" s="36"/>
      <c r="T76" s="36"/>
      <c r="U76" s="36"/>
    </row>
    <row r="77" spans="19:21" ht="14.25">
      <c r="S77" s="36"/>
      <c r="T77" s="36"/>
      <c r="U77" s="36"/>
    </row>
    <row r="78" spans="19:21" ht="14.25">
      <c r="S78" s="36"/>
      <c r="T78" s="36"/>
      <c r="U78" s="36"/>
    </row>
    <row r="79" spans="19:21" ht="14.25">
      <c r="S79" s="36"/>
      <c r="T79" s="36"/>
      <c r="U79" s="36"/>
    </row>
    <row r="80" spans="19:21" ht="14.25">
      <c r="S80" s="36"/>
      <c r="T80" s="36"/>
      <c r="U80" s="36"/>
    </row>
    <row r="81" spans="19:21" ht="14.25">
      <c r="S81" s="36"/>
      <c r="T81" s="36"/>
      <c r="U81" s="36"/>
    </row>
    <row r="82" spans="19:21" ht="14.25">
      <c r="S82" s="36"/>
      <c r="T82" s="36"/>
      <c r="U82" s="36"/>
    </row>
    <row r="83" spans="19:21" ht="14.25">
      <c r="S83" s="36"/>
      <c r="T83" s="36"/>
      <c r="U83" s="36"/>
    </row>
    <row r="84" spans="19:21" ht="14.25">
      <c r="S84" s="36"/>
      <c r="T84" s="36"/>
      <c r="U84" s="36"/>
    </row>
    <row r="85" spans="19:21" ht="14.25">
      <c r="S85" s="36"/>
      <c r="T85" s="36"/>
      <c r="U85" s="36"/>
    </row>
    <row r="86" spans="19:21" ht="14.25">
      <c r="S86" s="36"/>
      <c r="T86" s="36"/>
      <c r="U86" s="36"/>
    </row>
    <row r="87" spans="19:21" ht="14.25">
      <c r="S87" s="36"/>
      <c r="T87" s="36"/>
      <c r="U87" s="36"/>
    </row>
    <row r="88" spans="19:21" ht="14.25">
      <c r="S88" s="36"/>
      <c r="T88" s="36"/>
      <c r="U88" s="36"/>
    </row>
    <row r="89" spans="19:21" ht="14.25">
      <c r="S89" s="36"/>
      <c r="T89" s="36"/>
      <c r="U89" s="36"/>
    </row>
  </sheetData>
  <sheetProtection/>
  <mergeCells count="13">
    <mergeCell ref="H5:J5"/>
    <mergeCell ref="K5:M5"/>
    <mergeCell ref="N5:P5"/>
    <mergeCell ref="A1:V1"/>
    <mergeCell ref="A2:V2"/>
    <mergeCell ref="X5:AD5"/>
    <mergeCell ref="A5:A6"/>
    <mergeCell ref="AF5:AH5"/>
    <mergeCell ref="Q5:S5"/>
    <mergeCell ref="T5:V5"/>
    <mergeCell ref="B3:O3"/>
    <mergeCell ref="B5:D5"/>
    <mergeCell ref="E5:G5"/>
  </mergeCells>
  <printOptions horizontalCentered="1"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Петко Татьяна Степановна</cp:lastModifiedBy>
  <cp:lastPrinted>2018-08-09T06:45:51Z</cp:lastPrinted>
  <dcterms:created xsi:type="dcterms:W3CDTF">2017-12-13T08:08:22Z</dcterms:created>
  <dcterms:modified xsi:type="dcterms:W3CDTF">2018-08-20T06:53:36Z</dcterms:modified>
  <cp:category/>
  <cp:version/>
  <cp:contentType/>
  <cp:contentStatus/>
</cp:coreProperties>
</file>