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'3'!$A$1:$V$32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<sst xmlns="http://schemas.openxmlformats.org/spreadsheetml/2006/main" count="91" uniqueCount="69">
  <si>
    <t>(за місцем проживання)</t>
  </si>
  <si>
    <t>Показник</t>
  </si>
  <si>
    <t>Усього</t>
  </si>
  <si>
    <t>Мешканці міських поселень</t>
  </si>
  <si>
    <t xml:space="preserve">Мешканці сільської місцевості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</si>
  <si>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</si>
  <si>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</si>
  <si>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</si>
  <si>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</si>
  <si>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</si>
  <si>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</si>
  <si>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</si>
  <si>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</si>
  <si>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</si>
  <si>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</si>
  <si>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</si>
  <si>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</si>
  <si>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</si>
  <si>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</si>
  <si>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</si>
  <si>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</si>
  <si>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</si>
  <si>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</si>
  <si>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Миколаївська область</t>
  </si>
  <si>
    <t xml:space="preserve">Інгульський </t>
  </si>
  <si>
    <t>Заводський</t>
  </si>
  <si>
    <t xml:space="preserve">Центральний </t>
  </si>
  <si>
    <t xml:space="preserve">Корабельний </t>
  </si>
  <si>
    <t>м.Южноукраїнськ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</si>
  <si>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</si>
  <si>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</si>
  <si>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</si>
  <si>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</si>
  <si>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</si>
  <si>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</si>
  <si>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</si>
  <si>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</si>
  <si>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</si>
  <si>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</si>
  <si>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</si>
  <si>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</si>
  <si>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</si>
  <si>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</si>
  <si>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</si>
  <si>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</si>
  <si>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</si>
  <si>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>Очаківський</t>
  </si>
  <si>
    <t xml:space="preserve">Снігурівський </t>
  </si>
  <si>
    <t>Інформація про надання послуг Миколаївською обласною службою зайнятості</t>
  </si>
  <si>
    <t>трудоустройство</t>
  </si>
  <si>
    <t>громадськи</t>
  </si>
  <si>
    <t>всего</t>
  </si>
  <si>
    <t>гром</t>
  </si>
  <si>
    <t>проор</t>
  </si>
  <si>
    <t>на дату</t>
  </si>
  <si>
    <t>облик</t>
  </si>
  <si>
    <t>безр</t>
  </si>
  <si>
    <t>сам</t>
  </si>
  <si>
    <t>расчет самос</t>
  </si>
  <si>
    <t>село</t>
  </si>
  <si>
    <r>
      <t xml:space="preserve">Всього отримали роботу </t>
    </r>
    <r>
      <rPr>
        <i/>
        <sz val="12"/>
        <rFont val="Times New Roman Cyr"/>
        <family val="0"/>
      </rPr>
      <t>(у т.ч. до набуття статусу безробітного</t>
    </r>
    <r>
      <rPr>
        <sz val="12"/>
        <rFont val="Times New Roman Cyr"/>
        <family val="0"/>
      </rPr>
      <t>), осіб</t>
    </r>
  </si>
  <si>
    <t>Станом на кінець звітного періоду</t>
  </si>
  <si>
    <t>труд</t>
  </si>
  <si>
    <t>обуч</t>
  </si>
  <si>
    <t xml:space="preserve">у %  гр. 2 до гр.1 </t>
  </si>
  <si>
    <t xml:space="preserve">у %   гр.4  до гр.1 </t>
  </si>
  <si>
    <t>допомога</t>
  </si>
  <si>
    <t>охоплених заходами активної політики сприяння зайнятості по Миколаївській області за січень-червень 2018 року</t>
  </si>
  <si>
    <t>за  січень-червень 2018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</si>
</sst>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i/>
      <sz val="18"/>
      <name val="Times New Roman Cyr"/>
      <family val="1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1"/>
    </font>
    <font>
      <b/>
      <sz val="8"/>
      <name val="Times New Roman Cyr"/>
      <family val="1"/>
    </font>
    <font>
      <b/>
      <i/>
      <u val="single"/>
      <sz val="16"/>
      <name val="Times New Roman"/>
      <family val="1"/>
    </font>
    <font>
      <i/>
      <sz val="14"/>
      <name val="Times New Roman"/>
      <family val="1"/>
    </font>
    <font>
      <i/>
      <sz val="12"/>
      <name val="Times New Roman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57" applyFont="1">
      <alignment/>
      <protection/>
    </xf>
    <xf numFmtId="0" fontId="4" fillId="0" borderId="0" xfId="59" applyFont="1" applyAlignment="1">
      <alignment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0" xfId="59" applyFont="1" applyAlignment="1">
      <alignment vertical="center" wrapText="1"/>
      <protection/>
    </xf>
    <xf numFmtId="0" fontId="8" fillId="33" borderId="10" xfId="59" applyFont="1" applyFill="1" applyBorder="1" applyAlignment="1">
      <alignment vertical="center" wrapText="1"/>
      <protection/>
    </xf>
    <xf numFmtId="172" fontId="11" fillId="34" borderId="10" xfId="57" applyNumberFormat="1" applyFont="1" applyFill="1" applyBorder="1" applyAlignment="1">
      <alignment horizontal="center" vertical="center" wrapText="1"/>
      <protection/>
    </xf>
    <xf numFmtId="172" fontId="11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left" vertical="center" wrapText="1"/>
      <protection/>
    </xf>
    <xf numFmtId="3" fontId="4" fillId="0" borderId="0" xfId="59" applyNumberFormat="1" applyFont="1" applyAlignment="1">
      <alignment vertical="center" wrapText="1"/>
      <protection/>
    </xf>
    <xf numFmtId="0" fontId="8" fillId="0" borderId="10" xfId="59" applyFont="1" applyBorder="1" applyAlignment="1">
      <alignment vertical="center" wrapText="1"/>
      <protection/>
    </xf>
    <xf numFmtId="0" fontId="8" fillId="0" borderId="10" xfId="53" applyFont="1" applyBorder="1" applyAlignment="1">
      <alignment vertical="center" wrapText="1"/>
      <protection/>
    </xf>
    <xf numFmtId="172" fontId="11" fillId="0" borderId="10" xfId="53" applyNumberFormat="1" applyFont="1" applyFill="1" applyBorder="1" applyAlignment="1">
      <alignment horizontal="center" vertical="center" wrapText="1"/>
      <protection/>
    </xf>
    <xf numFmtId="172" fontId="11" fillId="0" borderId="10" xfId="53" applyNumberFormat="1" applyFont="1" applyFill="1" applyBorder="1" applyAlignment="1">
      <alignment horizontal="center" vertical="center"/>
      <protection/>
    </xf>
    <xf numFmtId="3" fontId="69" fillId="0" borderId="0" xfId="57" applyNumberFormat="1" applyFont="1" applyFill="1">
      <alignment/>
      <protection/>
    </xf>
    <xf numFmtId="0" fontId="69" fillId="0" borderId="0" xfId="57" applyFont="1" applyFill="1">
      <alignment/>
      <protection/>
    </xf>
    <xf numFmtId="3" fontId="8" fillId="33" borderId="10" xfId="59" applyNumberFormat="1" applyFont="1" applyFill="1" applyBorder="1" applyAlignment="1">
      <alignment horizontal="center" vertical="center" wrapText="1"/>
      <protection/>
    </xf>
    <xf numFmtId="3" fontId="8" fillId="34" borderId="10" xfId="57" applyNumberFormat="1" applyFont="1" applyFill="1" applyBorder="1" applyAlignment="1">
      <alignment horizontal="center" vertical="center" wrapText="1"/>
      <protection/>
    </xf>
    <xf numFmtId="3" fontId="8" fillId="0" borderId="10" xfId="57" applyNumberFormat="1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3" fontId="8" fillId="0" borderId="10" xfId="55" applyNumberFormat="1" applyFont="1" applyFill="1" applyBorder="1" applyAlignment="1" applyProtection="1">
      <alignment horizontal="center" vertical="center" wrapText="1" shrinkToFit="1"/>
      <protection/>
    </xf>
    <xf numFmtId="3" fontId="8" fillId="0" borderId="10" xfId="59" applyNumberFormat="1" applyFont="1" applyBorder="1" applyAlignment="1">
      <alignment horizontal="center" vertical="center" wrapText="1"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0" fontId="13" fillId="0" borderId="0" xfId="60" applyFont="1" applyFill="1">
      <alignment/>
      <protection/>
    </xf>
    <xf numFmtId="0" fontId="15" fillId="0" borderId="0" xfId="60" applyFont="1" applyFill="1" applyAlignment="1">
      <alignment/>
      <protection/>
    </xf>
    <xf numFmtId="0" fontId="16" fillId="0" borderId="0" xfId="60" applyFont="1" applyFill="1" applyBorder="1" applyAlignment="1">
      <alignment horizontal="center" vertical="top"/>
      <protection/>
    </xf>
    <xf numFmtId="0" fontId="17" fillId="0" borderId="0" xfId="60" applyFont="1" applyFill="1" applyAlignment="1">
      <alignment vertical="top"/>
      <protection/>
    </xf>
    <xf numFmtId="0" fontId="13" fillId="0" borderId="0" xfId="60" applyFont="1" applyFill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0" xfId="60" applyFont="1" applyFill="1" applyAlignment="1">
      <alignment vertical="center" wrapText="1"/>
      <protection/>
    </xf>
    <xf numFmtId="0" fontId="20" fillId="0" borderId="0" xfId="60" applyFont="1" applyFill="1">
      <alignment/>
      <protection/>
    </xf>
    <xf numFmtId="3" fontId="22" fillId="0" borderId="0" xfId="60" applyNumberFormat="1" applyFont="1" applyFill="1" applyBorder="1" applyAlignment="1">
      <alignment horizontal="center"/>
      <protection/>
    </xf>
    <xf numFmtId="0" fontId="23" fillId="0" borderId="0" xfId="58" applyFont="1" applyFill="1">
      <alignment/>
      <protection/>
    </xf>
    <xf numFmtId="0" fontId="17" fillId="0" borderId="0" xfId="60" applyFont="1" applyFill="1">
      <alignment/>
      <protection/>
    </xf>
    <xf numFmtId="0" fontId="20" fillId="0" borderId="0" xfId="60" applyFont="1" applyFill="1">
      <alignment/>
      <protection/>
    </xf>
    <xf numFmtId="0" fontId="19" fillId="0" borderId="0" xfId="58" applyFont="1" applyFill="1">
      <alignment/>
      <protection/>
    </xf>
    <xf numFmtId="0" fontId="24" fillId="0" borderId="10" xfId="56" applyFont="1" applyFill="1" applyBorder="1" applyAlignment="1" applyProtection="1">
      <alignment horizontal="left" vertical="center" wrapText="1"/>
      <protection locked="0"/>
    </xf>
    <xf numFmtId="3" fontId="25" fillId="0" borderId="10" xfId="55" applyNumberFormat="1" applyFont="1" applyFill="1" applyBorder="1" applyAlignment="1" applyProtection="1">
      <alignment horizontal="center" vertical="center" wrapText="1" shrinkToFit="1"/>
      <protection/>
    </xf>
    <xf numFmtId="172" fontId="25" fillId="0" borderId="10" xfId="55" applyNumberFormat="1" applyFont="1" applyFill="1" applyBorder="1" applyAlignment="1" applyProtection="1">
      <alignment horizontal="center" vertical="center"/>
      <protection/>
    </xf>
    <xf numFmtId="172" fontId="25" fillId="0" borderId="10" xfId="55" applyNumberFormat="1" applyFont="1" applyFill="1" applyBorder="1" applyAlignment="1" applyProtection="1">
      <alignment horizontal="center" vertical="center" wrapText="1" shrinkToFit="1"/>
      <protection/>
    </xf>
    <xf numFmtId="1" fontId="6" fillId="0" borderId="0" xfId="55" applyNumberFormat="1" applyFont="1" applyFill="1" applyBorder="1" applyAlignment="1" applyProtection="1">
      <alignment horizontal="center" vertical="center"/>
      <protection locked="0"/>
    </xf>
    <xf numFmtId="3" fontId="26" fillId="0" borderId="10" xfId="55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left"/>
    </xf>
    <xf numFmtId="1" fontId="27" fillId="0" borderId="0" xfId="55" applyNumberFormat="1" applyFont="1" applyFill="1" applyBorder="1" applyAlignment="1" applyProtection="1">
      <alignment horizontal="center" vertical="center"/>
      <protection locked="0"/>
    </xf>
    <xf numFmtId="1" fontId="27" fillId="0" borderId="0" xfId="55" applyNumberFormat="1" applyFont="1" applyFill="1" applyBorder="1" applyAlignment="1" applyProtection="1">
      <alignment horizontal="left" wrapText="1" shrinkToFit="1"/>
      <protection locked="0"/>
    </xf>
    <xf numFmtId="3" fontId="28" fillId="0" borderId="0" xfId="55" applyNumberFormat="1" applyFont="1" applyFill="1" applyBorder="1" applyAlignment="1" applyProtection="1">
      <alignment horizontal="center" vertical="center" wrapText="1" shrinkToFit="1"/>
      <protection locked="0"/>
    </xf>
    <xf numFmtId="1" fontId="12" fillId="0" borderId="0" xfId="55" applyNumberFormat="1" applyFont="1" applyFill="1" applyBorder="1" applyAlignment="1" applyProtection="1">
      <alignment horizontal="right"/>
      <protection locked="0"/>
    </xf>
    <xf numFmtId="1" fontId="18" fillId="0" borderId="0" xfId="55" applyNumberFormat="1" applyFont="1" applyFill="1" applyBorder="1" applyAlignment="1" applyProtection="1">
      <alignment horizontal="right"/>
      <protection locked="0"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60" applyFont="1" applyFill="1" applyBorder="1" applyAlignment="1">
      <alignment horizontal="center" vertical="center" wrapText="1"/>
      <protection/>
    </xf>
    <xf numFmtId="0" fontId="30" fillId="0" borderId="10" xfId="60" applyFont="1" applyFill="1" applyBorder="1" applyAlignment="1">
      <alignment horizontal="center" vertical="center" wrapText="1"/>
      <protection/>
    </xf>
    <xf numFmtId="0" fontId="31" fillId="0" borderId="0" xfId="60" applyFont="1" applyFill="1" applyAlignment="1">
      <alignment horizontal="center" vertical="center" wrapText="1"/>
      <protection/>
    </xf>
    <xf numFmtId="1" fontId="27" fillId="0" borderId="0" xfId="55" applyNumberFormat="1" applyFont="1" applyFill="1" applyBorder="1" applyProtection="1">
      <alignment/>
      <protection locked="0"/>
    </xf>
    <xf numFmtId="1" fontId="33" fillId="0" borderId="0" xfId="55" applyNumberFormat="1" applyFont="1" applyFill="1" applyBorder="1" applyAlignment="1" applyProtection="1">
      <alignment/>
      <protection locked="0"/>
    </xf>
    <xf numFmtId="1" fontId="27" fillId="0" borderId="0" xfId="55" applyNumberFormat="1" applyFont="1" applyFill="1" applyBorder="1" applyAlignment="1" applyProtection="1">
      <alignment/>
      <protection locked="0"/>
    </xf>
    <xf numFmtId="172" fontId="18" fillId="0" borderId="10" xfId="55" applyNumberFormat="1" applyFont="1" applyFill="1" applyBorder="1" applyAlignment="1" applyProtection="1">
      <alignment horizontal="center" vertical="center"/>
      <protection/>
    </xf>
    <xf numFmtId="172" fontId="18" fillId="0" borderId="10" xfId="55" applyNumberFormat="1" applyFont="1" applyFill="1" applyBorder="1" applyAlignment="1" applyProtection="1">
      <alignment horizontal="center" vertical="center" wrapText="1" shrinkToFit="1"/>
      <protection/>
    </xf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1" xfId="59" applyFont="1" applyBorder="1" applyAlignment="1">
      <alignment horizontal="right" vertical="center" wrapText="1"/>
      <protection/>
    </xf>
    <xf numFmtId="0" fontId="32" fillId="0" borderId="12" xfId="59" applyFont="1" applyBorder="1" applyAlignment="1">
      <alignment horizontal="right" vertical="center" wrapText="1"/>
      <protection/>
    </xf>
    <xf numFmtId="0" fontId="32" fillId="0" borderId="13" xfId="59" applyFont="1" applyBorder="1" applyAlignment="1">
      <alignment horizontal="right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right" vertical="top"/>
      <protection/>
    </xf>
    <xf numFmtId="0" fontId="6" fillId="0" borderId="0" xfId="57" applyFont="1" applyAlignment="1">
      <alignment horizontal="center" vertical="top" wrapText="1"/>
      <protection/>
    </xf>
    <xf numFmtId="0" fontId="6" fillId="0" borderId="0" xfId="59" applyFont="1" applyFill="1" applyAlignment="1">
      <alignment horizontal="center" vertical="top" wrapText="1"/>
      <protection/>
    </xf>
    <xf numFmtId="0" fontId="7" fillId="0" borderId="0" xfId="59" applyFont="1" applyFill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" fontId="27" fillId="0" borderId="0" xfId="55" applyNumberFormat="1" applyFont="1" applyFill="1" applyBorder="1" applyAlignment="1" applyProtection="1">
      <alignment horizontal="center"/>
      <protection locked="0"/>
    </xf>
    <xf numFmtId="1" fontId="18" fillId="0" borderId="16" xfId="55" applyNumberFormat="1" applyFont="1" applyFill="1" applyBorder="1" applyAlignment="1" applyProtection="1">
      <alignment horizontal="center" vertical="center" wrapText="1"/>
      <protection locked="0"/>
    </xf>
    <xf numFmtId="1" fontId="18" fillId="0" borderId="17" xfId="55" applyNumberFormat="1" applyFont="1" applyFill="1" applyBorder="1" applyAlignment="1" applyProtection="1">
      <alignment horizontal="center" vertical="center" wrapText="1"/>
      <protection locked="0"/>
    </xf>
    <xf numFmtId="1" fontId="18" fillId="0" borderId="18" xfId="55" applyNumberFormat="1" applyFont="1" applyFill="1" applyBorder="1" applyAlignment="1" applyProtection="1">
      <alignment horizontal="center" vertical="center" wrapText="1"/>
      <protection locked="0"/>
    </xf>
    <xf numFmtId="1" fontId="18" fillId="0" borderId="16" xfId="56" applyNumberFormat="1" applyFont="1" applyFill="1" applyBorder="1" applyAlignment="1" applyProtection="1">
      <alignment horizontal="center" vertical="center" wrapText="1"/>
      <protection/>
    </xf>
    <xf numFmtId="1" fontId="18" fillId="0" borderId="17" xfId="56" applyNumberFormat="1" applyFont="1" applyFill="1" applyBorder="1" applyAlignment="1" applyProtection="1">
      <alignment horizontal="center" vertical="center" wrapText="1"/>
      <protection/>
    </xf>
    <xf numFmtId="1" fontId="18" fillId="0" borderId="18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Alignment="1">
      <alignment horizont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14" fillId="0" borderId="0" xfId="60" applyFont="1" applyFill="1" applyAlignment="1">
      <alignment horizontal="center" vertical="center" wrapText="1"/>
      <protection/>
    </xf>
    <xf numFmtId="1" fontId="18" fillId="0" borderId="10" xfId="0" applyNumberFormat="1" applyFont="1" applyFill="1" applyBorder="1" applyAlignment="1" applyProtection="1">
      <alignment horizontal="center"/>
      <protection locked="0"/>
    </xf>
    <xf numFmtId="1" fontId="18" fillId="34" borderId="10" xfId="0" applyNumberFormat="1" applyFont="1" applyFill="1" applyBorder="1" applyAlignment="1" applyProtection="1">
      <alignment horizontal="center"/>
      <protection locked="0"/>
    </xf>
    <xf numFmtId="0" fontId="29" fillId="0" borderId="10" xfId="0" applyFont="1" applyBorder="1" applyAlignment="1">
      <alignment horizontal="center" vertical="center"/>
    </xf>
    <xf numFmtId="1" fontId="26" fillId="0" borderId="10" xfId="0" applyNumberFormat="1" applyFont="1" applyFill="1" applyBorder="1" applyAlignment="1" applyProtection="1">
      <alignment vertic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6 2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0" zoomScaleNormal="70" zoomScalePageLayoutView="0" workbookViewId="0" topLeftCell="A1">
      <selection activeCell="K9" sqref="K9"/>
    </sheetView>
  </sheetViews>
  <sheetFormatPr defaultColWidth="8.00390625" defaultRowHeight="15"/>
  <cols>
    <col min="1" max="1" width="72.421875" style="1" customWidth="1"/>
    <col min="2" max="2" width="13.00390625" style="1" customWidth="1"/>
    <col min="3" max="3" width="17.28125" style="16" customWidth="1"/>
    <col min="4" max="4" width="13.28125" style="16" customWidth="1"/>
    <col min="5" max="5" width="19.421875" style="16" customWidth="1"/>
    <col min="6" max="6" width="12.7109375" style="1" customWidth="1"/>
    <col min="7" max="16384" width="8.00390625" style="1" customWidth="1"/>
  </cols>
  <sheetData>
    <row r="1" spans="3:6" ht="8.25" customHeight="1">
      <c r="C1" s="67"/>
      <c r="D1" s="67"/>
      <c r="E1" s="67"/>
      <c r="F1" s="67"/>
    </row>
    <row r="2" spans="1:6" ht="31.5" customHeight="1">
      <c r="A2" s="68" t="s">
        <v>48</v>
      </c>
      <c r="B2" s="68"/>
      <c r="C2" s="68"/>
      <c r="D2" s="68"/>
      <c r="E2" s="68"/>
      <c r="F2" s="68"/>
    </row>
    <row r="3" spans="1:6" ht="24" customHeight="1">
      <c r="A3" s="69" t="s">
        <v>68</v>
      </c>
      <c r="B3" s="69"/>
      <c r="C3" s="69"/>
      <c r="D3" s="69"/>
      <c r="E3" s="69"/>
      <c r="F3" s="69"/>
    </row>
    <row r="4" spans="1:6" s="2" customFormat="1" ht="33.75" customHeight="1">
      <c r="A4" s="70" t="s">
        <v>0</v>
      </c>
      <c r="B4" s="70"/>
      <c r="C4" s="70"/>
      <c r="D4" s="70"/>
      <c r="E4" s="70"/>
      <c r="F4" s="70"/>
    </row>
    <row r="5" spans="1:6" s="2" customFormat="1" ht="42.75" customHeight="1">
      <c r="A5" s="71" t="s">
        <v>1</v>
      </c>
      <c r="B5" s="62" t="s">
        <v>2</v>
      </c>
      <c r="C5" s="64" t="s">
        <v>3</v>
      </c>
      <c r="D5" s="65" t="s">
        <v>64</v>
      </c>
      <c r="E5" s="64" t="s">
        <v>4</v>
      </c>
      <c r="F5" s="65" t="s">
        <v>65</v>
      </c>
    </row>
    <row r="6" spans="1:6" s="2" customFormat="1" ht="37.5" customHeight="1">
      <c r="A6" s="71"/>
      <c r="B6" s="63"/>
      <c r="C6" s="64" t="s">
        <v>3</v>
      </c>
      <c r="D6" s="66"/>
      <c r="E6" s="64" t="s">
        <v>4</v>
      </c>
      <c r="F6" s="66"/>
    </row>
    <row r="7" spans="1:6" s="5" customFormat="1" ht="18.75" customHeight="1">
      <c r="A7" s="3" t="s">
        <v>5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6</v>
      </c>
      <c r="B8" s="17">
        <f>3!B8</f>
        <v>29971</v>
      </c>
      <c r="C8" s="18">
        <f>B8-E8</f>
        <v>15601</v>
      </c>
      <c r="D8" s="7">
        <f>100-F8</f>
        <v>52.1</v>
      </c>
      <c r="E8" s="19">
        <f>3!Y8</f>
        <v>14370</v>
      </c>
      <c r="F8" s="8">
        <f>ROUND(E8/B8*100,1)</f>
        <v>47.9</v>
      </c>
    </row>
    <row r="9" spans="1:8" s="2" customFormat="1" ht="61.5" customHeight="1">
      <c r="A9" s="9" t="s">
        <v>7</v>
      </c>
      <c r="B9" s="21">
        <f>3!E8</f>
        <v>15885</v>
      </c>
      <c r="C9" s="18">
        <f aca="true" t="shared" si="0" ref="C9:C15">B9-E9</f>
        <v>8504</v>
      </c>
      <c r="D9" s="7">
        <f>100-F9</f>
        <v>53.5</v>
      </c>
      <c r="E9" s="19">
        <f>3!Z8</f>
        <v>7381</v>
      </c>
      <c r="F9" s="8">
        <f>ROUND(E9/B9*100,1)</f>
        <v>46.5</v>
      </c>
      <c r="H9" s="10"/>
    </row>
    <row r="10" spans="1:10" s="2" customFormat="1" ht="45" customHeight="1">
      <c r="A10" s="11" t="s">
        <v>8</v>
      </c>
      <c r="B10" s="22">
        <f>3!H8</f>
        <v>4278</v>
      </c>
      <c r="C10" s="18">
        <f t="shared" si="0"/>
        <v>1556</v>
      </c>
      <c r="D10" s="7">
        <f>100-F10</f>
        <v>36.4</v>
      </c>
      <c r="E10" s="19">
        <f>3!AA8</f>
        <v>2722</v>
      </c>
      <c r="F10" s="8">
        <f>ROUND(E10/B10*100,1)</f>
        <v>63.6</v>
      </c>
      <c r="J10" s="10"/>
    </row>
    <row r="11" spans="1:6" s="2" customFormat="1" ht="63" customHeight="1">
      <c r="A11" s="11" t="s">
        <v>9</v>
      </c>
      <c r="B11" s="22">
        <f>3!K8</f>
        <v>4956</v>
      </c>
      <c r="C11" s="18">
        <f t="shared" si="0"/>
        <v>1569</v>
      </c>
      <c r="D11" s="7">
        <f>100-F11</f>
        <v>31.700000000000003</v>
      </c>
      <c r="E11" s="19">
        <f>3!AB8+3!AM8</f>
        <v>3387</v>
      </c>
      <c r="F11" s="8">
        <f>ROUND(E11/B11*100,1)</f>
        <v>68.3</v>
      </c>
    </row>
    <row r="12" spans="1:7" s="2" customFormat="1" ht="67.5" customHeight="1">
      <c r="A12" s="11" t="s">
        <v>10</v>
      </c>
      <c r="B12" s="22">
        <f>3!N8</f>
        <v>27902</v>
      </c>
      <c r="C12" s="18">
        <f t="shared" si="0"/>
        <v>14505</v>
      </c>
      <c r="D12" s="7">
        <f>100-F12</f>
        <v>52</v>
      </c>
      <c r="E12" s="19">
        <f>3!AC8</f>
        <v>13397</v>
      </c>
      <c r="F12" s="8">
        <f>ROUND(E12/B12*100,1)</f>
        <v>48</v>
      </c>
      <c r="G12" s="10"/>
    </row>
    <row r="13" spans="1:7" s="2" customFormat="1" ht="43.5" customHeight="1">
      <c r="A13" s="59" t="s">
        <v>61</v>
      </c>
      <c r="B13" s="60"/>
      <c r="C13" s="60"/>
      <c r="D13" s="60"/>
      <c r="E13" s="60"/>
      <c r="F13" s="61"/>
      <c r="G13" s="10"/>
    </row>
    <row r="14" spans="1:7" s="2" customFormat="1" ht="51.75" customHeight="1">
      <c r="A14" s="12" t="s">
        <v>11</v>
      </c>
      <c r="B14" s="23">
        <f>3!Q8</f>
        <v>12986</v>
      </c>
      <c r="C14" s="20">
        <f t="shared" si="0"/>
        <v>7302</v>
      </c>
      <c r="D14" s="13">
        <f>100-F14</f>
        <v>56.2</v>
      </c>
      <c r="E14" s="20">
        <f>3!AD8</f>
        <v>5684</v>
      </c>
      <c r="F14" s="14">
        <f>ROUND(E14/B14*100,1)</f>
        <v>43.8</v>
      </c>
      <c r="G14" s="10"/>
    </row>
    <row r="15" spans="1:6" s="2" customFormat="1" ht="39.75" customHeight="1">
      <c r="A15" s="12" t="s">
        <v>12</v>
      </c>
      <c r="B15" s="23">
        <f>3!T8</f>
        <v>8417</v>
      </c>
      <c r="C15" s="20">
        <f t="shared" si="0"/>
        <v>4995</v>
      </c>
      <c r="D15" s="13">
        <f>100-F15</f>
        <v>59.3</v>
      </c>
      <c r="E15" s="20">
        <f>3!AE8</f>
        <v>3422</v>
      </c>
      <c r="F15" s="14">
        <f>ROUND(E15/B15*100,1)</f>
        <v>40.7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C1:F1"/>
    <mergeCell ref="A2:F2"/>
    <mergeCell ref="A3:F3"/>
    <mergeCell ref="A4:F4"/>
    <mergeCell ref="A5:A6"/>
    <mergeCell ref="A13:F13"/>
    <mergeCell ref="B5:B6"/>
    <mergeCell ref="C5:C6"/>
    <mergeCell ref="D5:D6"/>
    <mergeCell ref="E5:E6"/>
    <mergeCell ref="F5:F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9"/>
  <sheetViews>
    <sheetView zoomScale="70" zoomScaleNormal="70" zoomScaleSheetLayoutView="80" zoomScalePageLayoutView="0" workbookViewId="0" topLeftCell="A1">
      <selection activeCell="AN23" sqref="AN23"/>
    </sheetView>
  </sheetViews>
  <sheetFormatPr defaultColWidth="9.140625" defaultRowHeight="15"/>
  <cols>
    <col min="1" max="1" width="15.7109375" style="34" customWidth="1"/>
    <col min="2" max="2" width="7.7109375" style="34" customWidth="1"/>
    <col min="3" max="3" width="8.421875" style="34" customWidth="1"/>
    <col min="4" max="4" width="9.28125" style="34" customWidth="1"/>
    <col min="5" max="5" width="6.8515625" style="34" customWidth="1"/>
    <col min="6" max="6" width="8.421875" style="34" customWidth="1"/>
    <col min="7" max="7" width="9.57421875" style="34" customWidth="1"/>
    <col min="8" max="8" width="6.57421875" style="34" customWidth="1"/>
    <col min="9" max="9" width="8.421875" style="34" customWidth="1"/>
    <col min="10" max="10" width="9.28125" style="34" customWidth="1"/>
    <col min="11" max="11" width="6.57421875" style="34" customWidth="1"/>
    <col min="12" max="12" width="8.421875" style="34" customWidth="1"/>
    <col min="13" max="13" width="9.28125" style="34" customWidth="1"/>
    <col min="14" max="14" width="7.140625" style="34" customWidth="1"/>
    <col min="15" max="15" width="8.421875" style="34" customWidth="1"/>
    <col min="16" max="16" width="9.7109375" style="34" customWidth="1"/>
    <col min="17" max="17" width="7.00390625" style="34" customWidth="1"/>
    <col min="18" max="18" width="8.421875" style="34" customWidth="1"/>
    <col min="19" max="19" width="9.421875" style="34" customWidth="1"/>
    <col min="20" max="20" width="7.28125" style="34" customWidth="1"/>
    <col min="21" max="21" width="8.28125" style="34" customWidth="1"/>
    <col min="22" max="22" width="9.8515625" style="34" customWidth="1"/>
    <col min="23" max="23" width="14.421875" style="34" customWidth="1"/>
    <col min="24" max="24" width="0.13671875" style="34" customWidth="1"/>
    <col min="25" max="25" width="0.9921875" style="34" hidden="1" customWidth="1"/>
    <col min="26" max="31" width="14.421875" style="34" hidden="1" customWidth="1"/>
    <col min="32" max="33" width="6.28125" style="34" hidden="1" customWidth="1"/>
    <col min="34" max="37" width="14.421875" style="34" hidden="1" customWidth="1"/>
    <col min="38" max="38" width="7.7109375" style="34" hidden="1" customWidth="1"/>
    <col min="39" max="39" width="14.421875" style="34" hidden="1" customWidth="1"/>
    <col min="40" max="40" width="14.421875" style="34" customWidth="1"/>
    <col min="41" max="41" width="11.7109375" style="34" customWidth="1"/>
    <col min="42" max="43" width="13.57421875" style="34" customWidth="1"/>
    <col min="44" max="44" width="11.28125" style="34" customWidth="1"/>
    <col min="45" max="16384" width="9.140625" style="34" customWidth="1"/>
  </cols>
  <sheetData>
    <row r="1" spans="1:22" s="24" customFormat="1" ht="29.25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24" customFormat="1" ht="23.25" customHeight="1">
      <c r="A2" s="82" t="s">
        <v>67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2:22" s="24" customFormat="1" ht="0.7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25"/>
      <c r="Q3" s="25"/>
      <c r="R3" s="25"/>
      <c r="S3" s="25"/>
      <c r="T3" s="25"/>
      <c r="U3" s="25"/>
      <c r="V3" s="25"/>
    </row>
    <row r="4" spans="1:21" s="27" customFormat="1" ht="9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40" s="28" customFormat="1" ht="81.75" customHeight="1">
      <c r="A5" s="80"/>
      <c r="B5" s="81" t="s">
        <v>14</v>
      </c>
      <c r="C5" s="81"/>
      <c r="D5" s="81"/>
      <c r="E5" s="81" t="s">
        <v>60</v>
      </c>
      <c r="F5" s="81"/>
      <c r="G5" s="81"/>
      <c r="H5" s="81" t="s">
        <v>15</v>
      </c>
      <c r="I5" s="81"/>
      <c r="J5" s="81"/>
      <c r="K5" s="81" t="s">
        <v>16</v>
      </c>
      <c r="L5" s="81"/>
      <c r="M5" s="81"/>
      <c r="N5" s="81" t="s">
        <v>17</v>
      </c>
      <c r="O5" s="81"/>
      <c r="P5" s="81"/>
      <c r="Q5" s="73" t="s">
        <v>18</v>
      </c>
      <c r="R5" s="74"/>
      <c r="S5" s="75"/>
      <c r="T5" s="76" t="s">
        <v>19</v>
      </c>
      <c r="U5" s="77"/>
      <c r="V5" s="78"/>
      <c r="Y5" s="72" t="s">
        <v>59</v>
      </c>
      <c r="Z5" s="72"/>
      <c r="AA5" s="72"/>
      <c r="AB5" s="72"/>
      <c r="AC5" s="72"/>
      <c r="AD5" s="72"/>
      <c r="AE5" s="72"/>
      <c r="AF5" s="53"/>
      <c r="AG5" s="55"/>
      <c r="AH5" s="72" t="s">
        <v>49</v>
      </c>
      <c r="AI5" s="72"/>
      <c r="AJ5" s="72"/>
      <c r="AK5" s="53"/>
      <c r="AL5" s="53"/>
      <c r="AM5" s="53" t="s">
        <v>50</v>
      </c>
      <c r="AN5" s="53"/>
    </row>
    <row r="6" spans="1:40" s="52" customFormat="1" ht="48" customHeight="1">
      <c r="A6" s="80"/>
      <c r="B6" s="50" t="s">
        <v>2</v>
      </c>
      <c r="C6" s="51" t="s">
        <v>20</v>
      </c>
      <c r="D6" s="51" t="s">
        <v>21</v>
      </c>
      <c r="E6" s="50" t="s">
        <v>2</v>
      </c>
      <c r="F6" s="51" t="s">
        <v>20</v>
      </c>
      <c r="G6" s="51" t="s">
        <v>21</v>
      </c>
      <c r="H6" s="51" t="s">
        <v>2</v>
      </c>
      <c r="I6" s="51" t="s">
        <v>20</v>
      </c>
      <c r="J6" s="51" t="s">
        <v>21</v>
      </c>
      <c r="K6" s="51" t="s">
        <v>2</v>
      </c>
      <c r="L6" s="51" t="s">
        <v>20</v>
      </c>
      <c r="M6" s="51" t="s">
        <v>21</v>
      </c>
      <c r="N6" s="50" t="s">
        <v>2</v>
      </c>
      <c r="O6" s="51" t="s">
        <v>20</v>
      </c>
      <c r="P6" s="51" t="s">
        <v>21</v>
      </c>
      <c r="Q6" s="50" t="s">
        <v>2</v>
      </c>
      <c r="R6" s="51" t="s">
        <v>20</v>
      </c>
      <c r="S6" s="51" t="s">
        <v>21</v>
      </c>
      <c r="T6" s="50" t="s">
        <v>2</v>
      </c>
      <c r="U6" s="51" t="s">
        <v>20</v>
      </c>
      <c r="V6" s="51" t="s">
        <v>21</v>
      </c>
      <c r="Y6" s="54" t="s">
        <v>51</v>
      </c>
      <c r="Z6" s="54" t="s">
        <v>62</v>
      </c>
      <c r="AA6" s="54" t="s">
        <v>63</v>
      </c>
      <c r="AB6" s="54" t="s">
        <v>52</v>
      </c>
      <c r="AC6" s="54" t="s">
        <v>53</v>
      </c>
      <c r="AD6" s="54" t="s">
        <v>54</v>
      </c>
      <c r="AE6" s="54" t="s">
        <v>66</v>
      </c>
      <c r="AF6" s="54"/>
      <c r="AG6" s="54"/>
      <c r="AH6" s="54" t="s">
        <v>55</v>
      </c>
      <c r="AI6" s="54" t="s">
        <v>56</v>
      </c>
      <c r="AJ6" s="54" t="s">
        <v>57</v>
      </c>
      <c r="AK6" s="54" t="s">
        <v>58</v>
      </c>
      <c r="AL6" s="54"/>
      <c r="AM6" s="54" t="s">
        <v>55</v>
      </c>
      <c r="AN6" s="54"/>
    </row>
    <row r="7" spans="1:22" s="30" customFormat="1" ht="11.25" customHeight="1">
      <c r="A7" s="29" t="s">
        <v>22</v>
      </c>
      <c r="B7" s="29">
        <v>1</v>
      </c>
      <c r="C7" s="29">
        <v>2</v>
      </c>
      <c r="D7" s="29">
        <v>3</v>
      </c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  <c r="T7" s="29">
        <v>16</v>
      </c>
      <c r="U7" s="29">
        <v>17</v>
      </c>
      <c r="V7" s="29">
        <v>18</v>
      </c>
    </row>
    <row r="8" spans="1:39" s="41" customFormat="1" ht="30" customHeight="1">
      <c r="A8" s="37" t="s">
        <v>23</v>
      </c>
      <c r="B8" s="38">
        <f>SUM(B9:B32)</f>
        <v>29971</v>
      </c>
      <c r="C8" s="39">
        <f>100-D8</f>
        <v>52.05365186346802</v>
      </c>
      <c r="D8" s="40">
        <f>Y8/B8*100</f>
        <v>47.94634813653198</v>
      </c>
      <c r="E8" s="38">
        <f>SUM(E9:E32)</f>
        <v>15885</v>
      </c>
      <c r="F8" s="39">
        <f>100-G8</f>
        <v>53.534781240163674</v>
      </c>
      <c r="G8" s="40">
        <f>Z8/E8*100</f>
        <v>46.465218759836326</v>
      </c>
      <c r="H8" s="38">
        <f>SUM(H9:H32)</f>
        <v>4278</v>
      </c>
      <c r="I8" s="39">
        <f>100-J8</f>
        <v>36.37213651238896</v>
      </c>
      <c r="J8" s="40">
        <f>AA8/H8*100</f>
        <v>63.62786348761104</v>
      </c>
      <c r="K8" s="38">
        <f>SUM(K9:K32)</f>
        <v>4956</v>
      </c>
      <c r="L8" s="39">
        <f>100-M8</f>
        <v>31.658595641646485</v>
      </c>
      <c r="M8" s="40">
        <f>(AB8+AM8)/K8*100</f>
        <v>68.34140435835351</v>
      </c>
      <c r="N8" s="38">
        <f>SUM(N9:N32)</f>
        <v>27902</v>
      </c>
      <c r="O8" s="39">
        <f>100-P8</f>
        <v>51.98552075120063</v>
      </c>
      <c r="P8" s="40">
        <f>AC8/N8*100</f>
        <v>48.01447924879937</v>
      </c>
      <c r="Q8" s="38">
        <f>SUM(Q9:Q32)</f>
        <v>12986</v>
      </c>
      <c r="R8" s="39">
        <f>100-S8</f>
        <v>56.22978592330202</v>
      </c>
      <c r="S8" s="40">
        <f>AD8/Q8*100</f>
        <v>43.77021407669798</v>
      </c>
      <c r="T8" s="38">
        <f>SUM(T9:T32)</f>
        <v>8417</v>
      </c>
      <c r="U8" s="39">
        <f>100-V8</f>
        <v>59.344184388737084</v>
      </c>
      <c r="V8" s="40">
        <f>AE8/T8*100</f>
        <v>40.655815611262916</v>
      </c>
      <c r="Y8" s="42">
        <f aca="true" t="shared" si="0" ref="Y8:AE8">SUM(Y9:Y32)</f>
        <v>14370</v>
      </c>
      <c r="Z8" s="42">
        <f t="shared" si="0"/>
        <v>7381</v>
      </c>
      <c r="AA8" s="42">
        <f t="shared" si="0"/>
        <v>2722</v>
      </c>
      <c r="AB8" s="42">
        <f t="shared" si="0"/>
        <v>3344</v>
      </c>
      <c r="AC8" s="42">
        <f t="shared" si="0"/>
        <v>13397</v>
      </c>
      <c r="AD8" s="42">
        <f t="shared" si="0"/>
        <v>5684</v>
      </c>
      <c r="AE8" s="42">
        <f t="shared" si="0"/>
        <v>3422</v>
      </c>
      <c r="AH8" s="42">
        <f aca="true" t="shared" si="1" ref="AH8:AM8">SUM(AH9:AH32)</f>
        <v>2137</v>
      </c>
      <c r="AI8" s="42">
        <f t="shared" si="1"/>
        <v>4949</v>
      </c>
      <c r="AJ8" s="42">
        <f t="shared" si="1"/>
        <v>295</v>
      </c>
      <c r="AK8" s="42">
        <f t="shared" si="1"/>
        <v>1170</v>
      </c>
      <c r="AM8" s="42">
        <f t="shared" si="1"/>
        <v>43</v>
      </c>
    </row>
    <row r="9" spans="1:39" s="44" customFormat="1" ht="18.75" customHeight="1">
      <c r="A9" s="43" t="s">
        <v>24</v>
      </c>
      <c r="B9" s="83">
        <v>1086</v>
      </c>
      <c r="C9" s="56">
        <f aca="true" t="shared" si="2" ref="C9:C32">100-D9</f>
        <v>92.54143646408839</v>
      </c>
      <c r="D9" s="57">
        <f aca="true" t="shared" si="3" ref="D9:D32">Y9/B9*100</f>
        <v>7.458563535911603</v>
      </c>
      <c r="E9" s="84">
        <v>1106</v>
      </c>
      <c r="F9" s="56">
        <f aca="true" t="shared" si="4" ref="F9:F32">100-G9</f>
        <v>90.41591320072332</v>
      </c>
      <c r="G9" s="57">
        <f aca="true" t="shared" si="5" ref="G9:G32">Z9/E9*100</f>
        <v>9.584086799276673</v>
      </c>
      <c r="H9" s="83">
        <v>142</v>
      </c>
      <c r="I9" s="56">
        <f aca="true" t="shared" si="6" ref="I9:I32">100-J9</f>
        <v>90.14084507042253</v>
      </c>
      <c r="J9" s="57">
        <f aca="true" t="shared" si="7" ref="J9:J32">AA9/H9*100</f>
        <v>9.859154929577464</v>
      </c>
      <c r="K9" s="84">
        <v>151</v>
      </c>
      <c r="L9" s="56">
        <f aca="true" t="shared" si="8" ref="L9:L32">100-M9</f>
        <v>98.67549668874172</v>
      </c>
      <c r="M9" s="57">
        <f aca="true" t="shared" si="9" ref="M9:M32">(AB9+AM9)/K9*100</f>
        <v>1.3245033112582782</v>
      </c>
      <c r="N9" s="83">
        <v>1035</v>
      </c>
      <c r="O9" s="56">
        <f aca="true" t="shared" si="10" ref="O9:O32">100-P9</f>
        <v>92.46376811594203</v>
      </c>
      <c r="P9" s="57">
        <f aca="true" t="shared" si="11" ref="P9:P32">AC9/N9*100</f>
        <v>7.536231884057972</v>
      </c>
      <c r="Q9" s="83">
        <v>491</v>
      </c>
      <c r="R9" s="56">
        <f aca="true" t="shared" si="12" ref="R9:R32">100-S9</f>
        <v>93.07535641547861</v>
      </c>
      <c r="S9" s="57">
        <f aca="true" t="shared" si="13" ref="S9:S32">AD9/Q9*100</f>
        <v>6.924643584521386</v>
      </c>
      <c r="T9" s="83">
        <v>397</v>
      </c>
      <c r="U9" s="56">
        <f aca="true" t="shared" si="14" ref="U9:U32">100-V9</f>
        <v>93.19899244332494</v>
      </c>
      <c r="V9" s="57">
        <f aca="true" t="shared" si="15" ref="V9:V32">AE9/T9*100</f>
        <v>6.801007556675064</v>
      </c>
      <c r="Y9" s="83">
        <v>81</v>
      </c>
      <c r="Z9" s="58">
        <f>ROUND(AH9+AI9+AJ9,0)</f>
        <v>106</v>
      </c>
      <c r="AA9" s="83">
        <v>14</v>
      </c>
      <c r="AB9" s="86">
        <v>2</v>
      </c>
      <c r="AC9" s="83">
        <v>78</v>
      </c>
      <c r="AD9" s="83">
        <v>34</v>
      </c>
      <c r="AE9" s="83">
        <v>27</v>
      </c>
      <c r="AH9" s="49">
        <v>62</v>
      </c>
      <c r="AI9" s="83">
        <v>21</v>
      </c>
      <c r="AJ9" s="58">
        <f>ROUND(AK9*0.25,0)</f>
        <v>23</v>
      </c>
      <c r="AK9" s="85">
        <v>93</v>
      </c>
      <c r="AM9" s="49">
        <v>0</v>
      </c>
    </row>
    <row r="10" spans="1:39" s="44" customFormat="1" ht="18.75" customHeight="1">
      <c r="A10" s="43" t="s">
        <v>25</v>
      </c>
      <c r="B10" s="83">
        <v>1648</v>
      </c>
      <c r="C10" s="56">
        <f t="shared" si="2"/>
        <v>93.08252427184466</v>
      </c>
      <c r="D10" s="57">
        <f t="shared" si="3"/>
        <v>6.917475728155339</v>
      </c>
      <c r="E10" s="84">
        <v>1104</v>
      </c>
      <c r="F10" s="56">
        <f t="shared" si="4"/>
        <v>88.04347826086956</v>
      </c>
      <c r="G10" s="57">
        <f t="shared" si="5"/>
        <v>11.956521739130435</v>
      </c>
      <c r="H10" s="83">
        <v>231</v>
      </c>
      <c r="I10" s="56">
        <f t="shared" si="6"/>
        <v>92.20779220779221</v>
      </c>
      <c r="J10" s="57">
        <f t="shared" si="7"/>
        <v>7.792207792207792</v>
      </c>
      <c r="K10" s="84">
        <v>164</v>
      </c>
      <c r="L10" s="56">
        <f t="shared" si="8"/>
        <v>90.85365853658537</v>
      </c>
      <c r="M10" s="57">
        <f t="shared" si="9"/>
        <v>9.146341463414634</v>
      </c>
      <c r="N10" s="83">
        <v>1608</v>
      </c>
      <c r="O10" s="56">
        <f t="shared" si="10"/>
        <v>92.9726368159204</v>
      </c>
      <c r="P10" s="57">
        <f t="shared" si="11"/>
        <v>7.027363184079602</v>
      </c>
      <c r="Q10" s="83">
        <v>760</v>
      </c>
      <c r="R10" s="56">
        <f t="shared" si="12"/>
        <v>94.47368421052632</v>
      </c>
      <c r="S10" s="57">
        <f t="shared" si="13"/>
        <v>5.526315789473684</v>
      </c>
      <c r="T10" s="83">
        <v>592</v>
      </c>
      <c r="U10" s="56">
        <f t="shared" si="14"/>
        <v>94.76351351351352</v>
      </c>
      <c r="V10" s="57">
        <f t="shared" si="15"/>
        <v>5.236486486486487</v>
      </c>
      <c r="Y10" s="83">
        <v>114</v>
      </c>
      <c r="Z10" s="58">
        <f aca="true" t="shared" si="16" ref="Z10:Z32">ROUND(AH10+AI10+AJ10,0)</f>
        <v>132</v>
      </c>
      <c r="AA10" s="83">
        <v>18</v>
      </c>
      <c r="AB10" s="86">
        <v>15</v>
      </c>
      <c r="AC10" s="83">
        <v>113</v>
      </c>
      <c r="AD10" s="83">
        <v>42</v>
      </c>
      <c r="AE10" s="83">
        <v>31</v>
      </c>
      <c r="AH10" s="49">
        <v>73</v>
      </c>
      <c r="AI10" s="83">
        <v>24</v>
      </c>
      <c r="AJ10" s="58">
        <f aca="true" t="shared" si="17" ref="AJ10:AJ32">ROUND(AK10*0.25,0)</f>
        <v>35</v>
      </c>
      <c r="AK10" s="85">
        <v>138</v>
      </c>
      <c r="AM10" s="49">
        <v>0</v>
      </c>
    </row>
    <row r="11" spans="1:39" s="44" customFormat="1" ht="18.75" customHeight="1">
      <c r="A11" s="43" t="s">
        <v>26</v>
      </c>
      <c r="B11" s="83">
        <v>1261</v>
      </c>
      <c r="C11" s="56">
        <f t="shared" si="2"/>
        <v>94.05233941316416</v>
      </c>
      <c r="D11" s="57">
        <f t="shared" si="3"/>
        <v>5.947660586835844</v>
      </c>
      <c r="E11" s="84">
        <v>1170</v>
      </c>
      <c r="F11" s="56">
        <f t="shared" si="4"/>
        <v>84.61538461538461</v>
      </c>
      <c r="G11" s="57">
        <f t="shared" si="5"/>
        <v>15.384615384615385</v>
      </c>
      <c r="H11" s="83">
        <v>202</v>
      </c>
      <c r="I11" s="56">
        <f t="shared" si="6"/>
        <v>92.57425742574257</v>
      </c>
      <c r="J11" s="57">
        <f t="shared" si="7"/>
        <v>7.425742574257425</v>
      </c>
      <c r="K11" s="84">
        <v>185</v>
      </c>
      <c r="L11" s="56">
        <f t="shared" si="8"/>
        <v>97.83783783783784</v>
      </c>
      <c r="M11" s="57">
        <f t="shared" si="9"/>
        <v>2.1621621621621623</v>
      </c>
      <c r="N11" s="83">
        <v>1196</v>
      </c>
      <c r="O11" s="56">
        <f t="shared" si="10"/>
        <v>93.9799331103679</v>
      </c>
      <c r="P11" s="57">
        <f t="shared" si="11"/>
        <v>6.0200668896321075</v>
      </c>
      <c r="Q11" s="83">
        <v>604</v>
      </c>
      <c r="R11" s="56">
        <f t="shared" si="12"/>
        <v>94.20529801324503</v>
      </c>
      <c r="S11" s="57">
        <f t="shared" si="13"/>
        <v>5.7947019867549665</v>
      </c>
      <c r="T11" s="83">
        <v>415</v>
      </c>
      <c r="U11" s="56">
        <f t="shared" si="14"/>
        <v>94.4578313253012</v>
      </c>
      <c r="V11" s="57">
        <f t="shared" si="15"/>
        <v>5.542168674698795</v>
      </c>
      <c r="Y11" s="83">
        <v>75</v>
      </c>
      <c r="Z11" s="58">
        <f t="shared" si="16"/>
        <v>180</v>
      </c>
      <c r="AA11" s="83">
        <v>15</v>
      </c>
      <c r="AB11" s="86">
        <v>4</v>
      </c>
      <c r="AC11" s="83">
        <v>72</v>
      </c>
      <c r="AD11" s="83">
        <v>35</v>
      </c>
      <c r="AE11" s="83">
        <v>23</v>
      </c>
      <c r="AH11" s="49">
        <v>129</v>
      </c>
      <c r="AI11" s="83">
        <v>12</v>
      </c>
      <c r="AJ11" s="58">
        <f t="shared" si="17"/>
        <v>39</v>
      </c>
      <c r="AK11" s="85">
        <v>156</v>
      </c>
      <c r="AM11" s="49">
        <v>0</v>
      </c>
    </row>
    <row r="12" spans="1:39" s="44" customFormat="1" ht="18.75" customHeight="1">
      <c r="A12" s="43" t="s">
        <v>27</v>
      </c>
      <c r="B12" s="83">
        <v>667</v>
      </c>
      <c r="C12" s="56">
        <f t="shared" si="2"/>
        <v>93.25337331334333</v>
      </c>
      <c r="D12" s="57">
        <f t="shared" si="3"/>
        <v>6.746626686656672</v>
      </c>
      <c r="E12" s="84">
        <v>944</v>
      </c>
      <c r="F12" s="56">
        <f t="shared" si="4"/>
        <v>84.11016949152543</v>
      </c>
      <c r="G12" s="57">
        <f t="shared" si="5"/>
        <v>15.889830508474576</v>
      </c>
      <c r="H12" s="83">
        <v>85</v>
      </c>
      <c r="I12" s="56">
        <f t="shared" si="6"/>
        <v>83.52941176470588</v>
      </c>
      <c r="J12" s="57">
        <f t="shared" si="7"/>
        <v>16.470588235294116</v>
      </c>
      <c r="K12" s="84">
        <v>255</v>
      </c>
      <c r="L12" s="56">
        <f t="shared" si="8"/>
        <v>84.70588235294117</v>
      </c>
      <c r="M12" s="57">
        <f t="shared" si="9"/>
        <v>15.294117647058824</v>
      </c>
      <c r="N12" s="83">
        <v>611</v>
      </c>
      <c r="O12" s="56">
        <f t="shared" si="10"/>
        <v>93.45335515548281</v>
      </c>
      <c r="P12" s="57">
        <f t="shared" si="11"/>
        <v>6.546644844517186</v>
      </c>
      <c r="Q12" s="83">
        <v>322</v>
      </c>
      <c r="R12" s="56">
        <f t="shared" si="12"/>
        <v>96.27329192546584</v>
      </c>
      <c r="S12" s="57">
        <f t="shared" si="13"/>
        <v>3.7267080745341614</v>
      </c>
      <c r="T12" s="83">
        <v>253</v>
      </c>
      <c r="U12" s="56">
        <f t="shared" si="14"/>
        <v>97.62845849802372</v>
      </c>
      <c r="V12" s="57">
        <f t="shared" si="15"/>
        <v>2.371541501976284</v>
      </c>
      <c r="Y12" s="83">
        <v>45</v>
      </c>
      <c r="Z12" s="58">
        <f t="shared" si="16"/>
        <v>150</v>
      </c>
      <c r="AA12" s="83">
        <v>14</v>
      </c>
      <c r="AB12" s="86">
        <v>22</v>
      </c>
      <c r="AC12" s="83">
        <v>40</v>
      </c>
      <c r="AD12" s="83">
        <v>12</v>
      </c>
      <c r="AE12" s="83">
        <v>6</v>
      </c>
      <c r="AH12" s="49">
        <v>120</v>
      </c>
      <c r="AI12" s="83">
        <v>15</v>
      </c>
      <c r="AJ12" s="58">
        <f t="shared" si="17"/>
        <v>15</v>
      </c>
      <c r="AK12" s="85">
        <v>60</v>
      </c>
      <c r="AM12" s="49">
        <v>17</v>
      </c>
    </row>
    <row r="13" spans="1:39" s="44" customFormat="1" ht="18.75" customHeight="1">
      <c r="A13" s="43" t="s">
        <v>28</v>
      </c>
      <c r="B13" s="83">
        <v>1063</v>
      </c>
      <c r="C13" s="56">
        <f t="shared" si="2"/>
        <v>89.36970837253057</v>
      </c>
      <c r="D13" s="57">
        <f t="shared" si="3"/>
        <v>10.630291627469427</v>
      </c>
      <c r="E13" s="84">
        <v>481</v>
      </c>
      <c r="F13" s="56">
        <f t="shared" si="4"/>
        <v>84.4074844074844</v>
      </c>
      <c r="G13" s="57">
        <f t="shared" si="5"/>
        <v>15.592515592515593</v>
      </c>
      <c r="H13" s="83">
        <v>93</v>
      </c>
      <c r="I13" s="56">
        <f t="shared" si="6"/>
        <v>84.94623655913978</v>
      </c>
      <c r="J13" s="57">
        <f t="shared" si="7"/>
        <v>15.053763440860216</v>
      </c>
      <c r="K13" s="84">
        <v>46</v>
      </c>
      <c r="L13" s="56">
        <f t="shared" si="8"/>
        <v>80.43478260869566</v>
      </c>
      <c r="M13" s="57">
        <f t="shared" si="9"/>
        <v>19.565217391304348</v>
      </c>
      <c r="N13" s="83">
        <v>1012</v>
      </c>
      <c r="O13" s="56">
        <f t="shared" si="10"/>
        <v>89.2292490118577</v>
      </c>
      <c r="P13" s="57">
        <f t="shared" si="11"/>
        <v>10.770750988142293</v>
      </c>
      <c r="Q13" s="83">
        <v>487</v>
      </c>
      <c r="R13" s="56">
        <f t="shared" si="12"/>
        <v>89.93839835728953</v>
      </c>
      <c r="S13" s="57">
        <f t="shared" si="13"/>
        <v>10.061601642710473</v>
      </c>
      <c r="T13" s="83">
        <v>313</v>
      </c>
      <c r="U13" s="56">
        <f t="shared" si="14"/>
        <v>90.09584664536742</v>
      </c>
      <c r="V13" s="57">
        <f t="shared" si="15"/>
        <v>9.904153354632587</v>
      </c>
      <c r="Y13" s="83">
        <v>113</v>
      </c>
      <c r="Z13" s="58">
        <f t="shared" si="16"/>
        <v>75</v>
      </c>
      <c r="AA13" s="83">
        <v>14</v>
      </c>
      <c r="AB13" s="86">
        <v>9</v>
      </c>
      <c r="AC13" s="83">
        <v>109</v>
      </c>
      <c r="AD13" s="83">
        <v>49</v>
      </c>
      <c r="AE13" s="83">
        <v>31</v>
      </c>
      <c r="AH13" s="49">
        <v>34</v>
      </c>
      <c r="AI13" s="83">
        <v>30</v>
      </c>
      <c r="AJ13" s="58">
        <f t="shared" si="17"/>
        <v>11</v>
      </c>
      <c r="AK13" s="85">
        <v>45</v>
      </c>
      <c r="AM13" s="49">
        <v>0</v>
      </c>
    </row>
    <row r="14" spans="1:39" s="44" customFormat="1" ht="18.75" customHeight="1">
      <c r="A14" s="43" t="s">
        <v>29</v>
      </c>
      <c r="B14" s="83">
        <v>2273</v>
      </c>
      <c r="C14" s="56">
        <f t="shared" si="2"/>
        <v>58.64496260448746</v>
      </c>
      <c r="D14" s="57">
        <f t="shared" si="3"/>
        <v>41.35503739551254</v>
      </c>
      <c r="E14" s="84">
        <v>816</v>
      </c>
      <c r="F14" s="56">
        <f t="shared" si="4"/>
        <v>45.09803921568627</v>
      </c>
      <c r="G14" s="57">
        <f t="shared" si="5"/>
        <v>54.90196078431373</v>
      </c>
      <c r="H14" s="83">
        <v>400</v>
      </c>
      <c r="I14" s="56">
        <f t="shared" si="6"/>
        <v>23</v>
      </c>
      <c r="J14" s="57">
        <f t="shared" si="7"/>
        <v>77</v>
      </c>
      <c r="K14" s="84">
        <v>360</v>
      </c>
      <c r="L14" s="56">
        <f t="shared" si="8"/>
        <v>18.33333333333333</v>
      </c>
      <c r="M14" s="57">
        <f t="shared" si="9"/>
        <v>81.66666666666667</v>
      </c>
      <c r="N14" s="83">
        <v>2187</v>
      </c>
      <c r="O14" s="56">
        <f t="shared" si="10"/>
        <v>58.253315043438505</v>
      </c>
      <c r="P14" s="57">
        <f t="shared" si="11"/>
        <v>41.746684956561495</v>
      </c>
      <c r="Q14" s="83">
        <v>898</v>
      </c>
      <c r="R14" s="56">
        <f t="shared" si="12"/>
        <v>68.26280623608018</v>
      </c>
      <c r="S14" s="57">
        <f t="shared" si="13"/>
        <v>31.737193763919823</v>
      </c>
      <c r="T14" s="83">
        <v>560</v>
      </c>
      <c r="U14" s="56">
        <f t="shared" si="14"/>
        <v>70.71428571428571</v>
      </c>
      <c r="V14" s="57">
        <f t="shared" si="15"/>
        <v>29.28571428571429</v>
      </c>
      <c r="Y14" s="83">
        <v>940</v>
      </c>
      <c r="Z14" s="58">
        <f t="shared" si="16"/>
        <v>448</v>
      </c>
      <c r="AA14" s="83">
        <v>308</v>
      </c>
      <c r="AB14" s="86">
        <v>294</v>
      </c>
      <c r="AC14" s="83">
        <v>913</v>
      </c>
      <c r="AD14" s="83">
        <v>285</v>
      </c>
      <c r="AE14" s="83">
        <v>164</v>
      </c>
      <c r="AH14" s="49">
        <v>25</v>
      </c>
      <c r="AI14" s="83">
        <v>416</v>
      </c>
      <c r="AJ14" s="58">
        <f t="shared" si="17"/>
        <v>7</v>
      </c>
      <c r="AK14" s="85">
        <v>28</v>
      </c>
      <c r="AM14" s="49">
        <v>0</v>
      </c>
    </row>
    <row r="15" spans="1:39" s="44" customFormat="1" ht="18.75" customHeight="1">
      <c r="A15" s="43" t="s">
        <v>30</v>
      </c>
      <c r="B15" s="83">
        <v>1015</v>
      </c>
      <c r="C15" s="56">
        <f t="shared" si="2"/>
        <v>37.241379310344826</v>
      </c>
      <c r="D15" s="57">
        <f t="shared" si="3"/>
        <v>62.758620689655174</v>
      </c>
      <c r="E15" s="84">
        <v>524</v>
      </c>
      <c r="F15" s="56">
        <f t="shared" si="4"/>
        <v>29.00763358778626</v>
      </c>
      <c r="G15" s="57">
        <f t="shared" si="5"/>
        <v>70.99236641221374</v>
      </c>
      <c r="H15" s="83">
        <v>238</v>
      </c>
      <c r="I15" s="56">
        <f t="shared" si="6"/>
        <v>18.90756302521008</v>
      </c>
      <c r="J15" s="57">
        <f t="shared" si="7"/>
        <v>81.09243697478992</v>
      </c>
      <c r="K15" s="84">
        <v>219</v>
      </c>
      <c r="L15" s="56">
        <f t="shared" si="8"/>
        <v>10.045662100456624</v>
      </c>
      <c r="M15" s="57">
        <f t="shared" si="9"/>
        <v>89.95433789954338</v>
      </c>
      <c r="N15" s="83">
        <v>937</v>
      </c>
      <c r="O15" s="56">
        <f t="shared" si="10"/>
        <v>37.13980789754536</v>
      </c>
      <c r="P15" s="57">
        <f t="shared" si="11"/>
        <v>62.86019210245464</v>
      </c>
      <c r="Q15" s="83">
        <v>337</v>
      </c>
      <c r="R15" s="56">
        <f t="shared" si="12"/>
        <v>47.181008902077146</v>
      </c>
      <c r="S15" s="57">
        <f t="shared" si="13"/>
        <v>52.818991097922854</v>
      </c>
      <c r="T15" s="83">
        <v>243</v>
      </c>
      <c r="U15" s="56">
        <f t="shared" si="14"/>
        <v>46.09053497942387</v>
      </c>
      <c r="V15" s="57">
        <f t="shared" si="15"/>
        <v>53.90946502057613</v>
      </c>
      <c r="Y15" s="83">
        <v>637</v>
      </c>
      <c r="Z15" s="58">
        <f t="shared" si="16"/>
        <v>372</v>
      </c>
      <c r="AA15" s="83">
        <v>193</v>
      </c>
      <c r="AB15" s="86">
        <v>197</v>
      </c>
      <c r="AC15" s="83">
        <v>589</v>
      </c>
      <c r="AD15" s="83">
        <v>178</v>
      </c>
      <c r="AE15" s="83">
        <v>131</v>
      </c>
      <c r="AH15" s="49">
        <v>12</v>
      </c>
      <c r="AI15" s="83">
        <v>351</v>
      </c>
      <c r="AJ15" s="58">
        <f t="shared" si="17"/>
        <v>9</v>
      </c>
      <c r="AK15" s="85">
        <v>36</v>
      </c>
      <c r="AM15" s="49">
        <v>0</v>
      </c>
    </row>
    <row r="16" spans="1:39" s="44" customFormat="1" ht="18.75" customHeight="1">
      <c r="A16" s="43" t="s">
        <v>31</v>
      </c>
      <c r="B16" s="83">
        <v>776</v>
      </c>
      <c r="C16" s="56">
        <f t="shared" si="2"/>
        <v>42.01030927835051</v>
      </c>
      <c r="D16" s="57">
        <f t="shared" si="3"/>
        <v>57.98969072164949</v>
      </c>
      <c r="E16" s="84">
        <v>553</v>
      </c>
      <c r="F16" s="56">
        <f t="shared" si="4"/>
        <v>36.16636528028933</v>
      </c>
      <c r="G16" s="57">
        <f t="shared" si="5"/>
        <v>63.83363471971067</v>
      </c>
      <c r="H16" s="83">
        <v>107</v>
      </c>
      <c r="I16" s="56">
        <f t="shared" si="6"/>
        <v>23.36448598130842</v>
      </c>
      <c r="J16" s="57">
        <f t="shared" si="7"/>
        <v>76.63551401869158</v>
      </c>
      <c r="K16" s="84">
        <v>192</v>
      </c>
      <c r="L16" s="56">
        <f t="shared" si="8"/>
        <v>19.791666666666657</v>
      </c>
      <c r="M16" s="57">
        <f t="shared" si="9"/>
        <v>80.20833333333334</v>
      </c>
      <c r="N16" s="83">
        <v>721</v>
      </c>
      <c r="O16" s="56">
        <f t="shared" si="10"/>
        <v>41.47018030513176</v>
      </c>
      <c r="P16" s="57">
        <f t="shared" si="11"/>
        <v>58.52981969486824</v>
      </c>
      <c r="Q16" s="83">
        <v>320</v>
      </c>
      <c r="R16" s="56">
        <f t="shared" si="12"/>
        <v>45.9375</v>
      </c>
      <c r="S16" s="57">
        <f t="shared" si="13"/>
        <v>54.0625</v>
      </c>
      <c r="T16" s="83">
        <v>251</v>
      </c>
      <c r="U16" s="56">
        <f t="shared" si="14"/>
        <v>47.01195219123506</v>
      </c>
      <c r="V16" s="57">
        <f t="shared" si="15"/>
        <v>52.98804780876494</v>
      </c>
      <c r="Y16" s="83">
        <v>450</v>
      </c>
      <c r="Z16" s="58">
        <f t="shared" si="16"/>
        <v>353</v>
      </c>
      <c r="AA16" s="83">
        <v>82</v>
      </c>
      <c r="AB16" s="86">
        <v>154</v>
      </c>
      <c r="AC16" s="83">
        <v>422</v>
      </c>
      <c r="AD16" s="83">
        <v>173</v>
      </c>
      <c r="AE16" s="83">
        <v>133</v>
      </c>
      <c r="AH16" s="49">
        <v>210</v>
      </c>
      <c r="AI16" s="83">
        <v>139</v>
      </c>
      <c r="AJ16" s="58">
        <f t="shared" si="17"/>
        <v>4</v>
      </c>
      <c r="AK16" s="85">
        <v>17</v>
      </c>
      <c r="AM16" s="49">
        <v>0</v>
      </c>
    </row>
    <row r="17" spans="1:39" s="44" customFormat="1" ht="18.75" customHeight="1">
      <c r="A17" s="43" t="s">
        <v>32</v>
      </c>
      <c r="B17" s="83">
        <v>754</v>
      </c>
      <c r="C17" s="56">
        <f t="shared" si="2"/>
        <v>24.93368700265252</v>
      </c>
      <c r="D17" s="57">
        <f t="shared" si="3"/>
        <v>75.06631299734748</v>
      </c>
      <c r="E17" s="84">
        <v>511</v>
      </c>
      <c r="F17" s="56">
        <f t="shared" si="4"/>
        <v>40.31311154598826</v>
      </c>
      <c r="G17" s="57">
        <f t="shared" si="5"/>
        <v>59.68688845401174</v>
      </c>
      <c r="H17" s="83">
        <v>76</v>
      </c>
      <c r="I17" s="56">
        <f t="shared" si="6"/>
        <v>27.631578947368425</v>
      </c>
      <c r="J17" s="57">
        <f t="shared" si="7"/>
        <v>72.36842105263158</v>
      </c>
      <c r="K17" s="84">
        <v>144</v>
      </c>
      <c r="L17" s="56">
        <f t="shared" si="8"/>
        <v>10.416666666666657</v>
      </c>
      <c r="M17" s="57">
        <f t="shared" si="9"/>
        <v>89.58333333333334</v>
      </c>
      <c r="N17" s="83">
        <v>727</v>
      </c>
      <c r="O17" s="56">
        <f t="shared" si="10"/>
        <v>24.20907840440165</v>
      </c>
      <c r="P17" s="57">
        <f t="shared" si="11"/>
        <v>75.79092159559835</v>
      </c>
      <c r="Q17" s="83">
        <v>343</v>
      </c>
      <c r="R17" s="56">
        <f t="shared" si="12"/>
        <v>25.947521865889215</v>
      </c>
      <c r="S17" s="57">
        <f t="shared" si="13"/>
        <v>74.05247813411079</v>
      </c>
      <c r="T17" s="83">
        <v>221</v>
      </c>
      <c r="U17" s="56">
        <f t="shared" si="14"/>
        <v>27.14932126696833</v>
      </c>
      <c r="V17" s="57">
        <f t="shared" si="15"/>
        <v>72.85067873303167</v>
      </c>
      <c r="Y17" s="83">
        <v>566</v>
      </c>
      <c r="Z17" s="58">
        <f t="shared" si="16"/>
        <v>305</v>
      </c>
      <c r="AA17" s="83">
        <v>55</v>
      </c>
      <c r="AB17" s="86">
        <v>121</v>
      </c>
      <c r="AC17" s="83">
        <v>551</v>
      </c>
      <c r="AD17" s="83">
        <v>254</v>
      </c>
      <c r="AE17" s="83">
        <v>161</v>
      </c>
      <c r="AH17" s="49">
        <v>185</v>
      </c>
      <c r="AI17" s="83">
        <v>105</v>
      </c>
      <c r="AJ17" s="58">
        <f t="shared" si="17"/>
        <v>15</v>
      </c>
      <c r="AK17" s="85">
        <v>59</v>
      </c>
      <c r="AM17" s="49">
        <v>8</v>
      </c>
    </row>
    <row r="18" spans="1:39" s="44" customFormat="1" ht="18.75" customHeight="1">
      <c r="A18" s="43" t="s">
        <v>33</v>
      </c>
      <c r="B18" s="83">
        <v>1307</v>
      </c>
      <c r="C18" s="56">
        <f t="shared" si="2"/>
        <v>37.64345830145371</v>
      </c>
      <c r="D18" s="57">
        <f t="shared" si="3"/>
        <v>62.35654169854629</v>
      </c>
      <c r="E18" s="84">
        <v>595</v>
      </c>
      <c r="F18" s="56">
        <f t="shared" si="4"/>
        <v>31.764705882352942</v>
      </c>
      <c r="G18" s="57">
        <f t="shared" si="5"/>
        <v>68.23529411764706</v>
      </c>
      <c r="H18" s="83">
        <v>228</v>
      </c>
      <c r="I18" s="56">
        <f t="shared" si="6"/>
        <v>20.6140350877193</v>
      </c>
      <c r="J18" s="57">
        <f t="shared" si="7"/>
        <v>79.3859649122807</v>
      </c>
      <c r="K18" s="84">
        <v>248</v>
      </c>
      <c r="L18" s="56">
        <f t="shared" si="8"/>
        <v>20.564516129032256</v>
      </c>
      <c r="M18" s="57">
        <f t="shared" si="9"/>
        <v>79.43548387096774</v>
      </c>
      <c r="N18" s="83">
        <v>1194</v>
      </c>
      <c r="O18" s="56">
        <f t="shared" si="10"/>
        <v>36.85092127303182</v>
      </c>
      <c r="P18" s="57">
        <f t="shared" si="11"/>
        <v>63.14907872696818</v>
      </c>
      <c r="Q18" s="83">
        <v>482</v>
      </c>
      <c r="R18" s="56">
        <f t="shared" si="12"/>
        <v>44.398340248962654</v>
      </c>
      <c r="S18" s="57">
        <f t="shared" si="13"/>
        <v>55.601659751037346</v>
      </c>
      <c r="T18" s="83">
        <v>370</v>
      </c>
      <c r="U18" s="56">
        <f t="shared" si="14"/>
        <v>47.297297297297305</v>
      </c>
      <c r="V18" s="57">
        <f t="shared" si="15"/>
        <v>52.702702702702695</v>
      </c>
      <c r="Y18" s="83">
        <v>815</v>
      </c>
      <c r="Z18" s="58">
        <f t="shared" si="16"/>
        <v>406</v>
      </c>
      <c r="AA18" s="83">
        <v>181</v>
      </c>
      <c r="AB18" s="86">
        <v>197</v>
      </c>
      <c r="AC18" s="83">
        <v>754</v>
      </c>
      <c r="AD18" s="83">
        <v>268</v>
      </c>
      <c r="AE18" s="83">
        <v>195</v>
      </c>
      <c r="AH18" s="49">
        <v>3</v>
      </c>
      <c r="AI18" s="83">
        <v>395</v>
      </c>
      <c r="AJ18" s="58">
        <f t="shared" si="17"/>
        <v>8</v>
      </c>
      <c r="AK18" s="85">
        <v>30</v>
      </c>
      <c r="AM18" s="49">
        <v>0</v>
      </c>
    </row>
    <row r="19" spans="1:39" s="44" customFormat="1" ht="18.75" customHeight="1">
      <c r="A19" s="43" t="s">
        <v>34</v>
      </c>
      <c r="B19" s="83">
        <v>841</v>
      </c>
      <c r="C19" s="56">
        <f t="shared" si="2"/>
        <v>29.845422116527942</v>
      </c>
      <c r="D19" s="57">
        <f t="shared" si="3"/>
        <v>70.15457788347206</v>
      </c>
      <c r="E19" s="84">
        <v>446</v>
      </c>
      <c r="F19" s="56">
        <f t="shared" si="4"/>
        <v>19.955156950672645</v>
      </c>
      <c r="G19" s="57">
        <f t="shared" si="5"/>
        <v>80.04484304932735</v>
      </c>
      <c r="H19" s="83">
        <v>162</v>
      </c>
      <c r="I19" s="56">
        <f t="shared" si="6"/>
        <v>12.962962962962962</v>
      </c>
      <c r="J19" s="57">
        <f t="shared" si="7"/>
        <v>87.03703703703704</v>
      </c>
      <c r="K19" s="84">
        <v>156</v>
      </c>
      <c r="L19" s="56">
        <f t="shared" si="8"/>
        <v>17.307692307692307</v>
      </c>
      <c r="M19" s="57">
        <f t="shared" si="9"/>
        <v>82.6923076923077</v>
      </c>
      <c r="N19" s="83">
        <v>789</v>
      </c>
      <c r="O19" s="56">
        <f t="shared" si="10"/>
        <v>29.91128010139417</v>
      </c>
      <c r="P19" s="57">
        <f t="shared" si="11"/>
        <v>70.08871989860583</v>
      </c>
      <c r="Q19" s="83">
        <v>322</v>
      </c>
      <c r="R19" s="56">
        <f t="shared" si="12"/>
        <v>36.95652173913043</v>
      </c>
      <c r="S19" s="57">
        <f t="shared" si="13"/>
        <v>63.04347826086957</v>
      </c>
      <c r="T19" s="83">
        <v>200</v>
      </c>
      <c r="U19" s="56">
        <f t="shared" si="14"/>
        <v>38.5</v>
      </c>
      <c r="V19" s="57">
        <f t="shared" si="15"/>
        <v>61.5</v>
      </c>
      <c r="Y19" s="83">
        <v>590</v>
      </c>
      <c r="Z19" s="58">
        <f t="shared" si="16"/>
        <v>357</v>
      </c>
      <c r="AA19" s="83">
        <v>141</v>
      </c>
      <c r="AB19" s="86">
        <v>127</v>
      </c>
      <c r="AC19" s="83">
        <v>553</v>
      </c>
      <c r="AD19" s="83">
        <v>203</v>
      </c>
      <c r="AE19" s="83">
        <v>123</v>
      </c>
      <c r="AH19" s="49">
        <v>79</v>
      </c>
      <c r="AI19" s="83">
        <v>275</v>
      </c>
      <c r="AJ19" s="58">
        <f t="shared" si="17"/>
        <v>3</v>
      </c>
      <c r="AK19" s="85">
        <v>11</v>
      </c>
      <c r="AM19" s="49">
        <v>2</v>
      </c>
    </row>
    <row r="20" spans="1:39" s="44" customFormat="1" ht="18.75" customHeight="1">
      <c r="A20" s="43" t="s">
        <v>35</v>
      </c>
      <c r="B20" s="83">
        <v>1094</v>
      </c>
      <c r="C20" s="56">
        <f t="shared" si="2"/>
        <v>26.599634369287017</v>
      </c>
      <c r="D20" s="57">
        <f t="shared" si="3"/>
        <v>73.40036563071298</v>
      </c>
      <c r="E20" s="84">
        <v>434</v>
      </c>
      <c r="F20" s="56">
        <f t="shared" si="4"/>
        <v>26.267281105990776</v>
      </c>
      <c r="G20" s="57">
        <f t="shared" si="5"/>
        <v>73.73271889400922</v>
      </c>
      <c r="H20" s="83">
        <v>126</v>
      </c>
      <c r="I20" s="56">
        <f t="shared" si="6"/>
        <v>3.1746031746031775</v>
      </c>
      <c r="J20" s="57">
        <f t="shared" si="7"/>
        <v>96.82539682539682</v>
      </c>
      <c r="K20" s="84">
        <v>96</v>
      </c>
      <c r="L20" s="56">
        <f t="shared" si="8"/>
        <v>7.291666666666657</v>
      </c>
      <c r="M20" s="57">
        <f t="shared" si="9"/>
        <v>92.70833333333334</v>
      </c>
      <c r="N20" s="83">
        <v>1019</v>
      </c>
      <c r="O20" s="56">
        <f t="shared" si="10"/>
        <v>26.30029440628067</v>
      </c>
      <c r="P20" s="57">
        <f t="shared" si="11"/>
        <v>73.69970559371933</v>
      </c>
      <c r="Q20" s="83">
        <v>524</v>
      </c>
      <c r="R20" s="56">
        <f t="shared" si="12"/>
        <v>31.297709923664115</v>
      </c>
      <c r="S20" s="57">
        <f t="shared" si="13"/>
        <v>68.70229007633588</v>
      </c>
      <c r="T20" s="83">
        <v>290</v>
      </c>
      <c r="U20" s="56">
        <f t="shared" si="14"/>
        <v>32.758620689655174</v>
      </c>
      <c r="V20" s="57">
        <f t="shared" si="15"/>
        <v>67.24137931034483</v>
      </c>
      <c r="Y20" s="83">
        <v>803</v>
      </c>
      <c r="Z20" s="58">
        <f t="shared" si="16"/>
        <v>320</v>
      </c>
      <c r="AA20" s="83">
        <v>122</v>
      </c>
      <c r="AB20" s="86">
        <v>89</v>
      </c>
      <c r="AC20" s="83">
        <v>751</v>
      </c>
      <c r="AD20" s="83">
        <v>360</v>
      </c>
      <c r="AE20" s="83">
        <v>195</v>
      </c>
      <c r="AH20" s="49">
        <v>88</v>
      </c>
      <c r="AI20" s="83">
        <v>225</v>
      </c>
      <c r="AJ20" s="58">
        <f t="shared" si="17"/>
        <v>7</v>
      </c>
      <c r="AK20" s="85">
        <v>29</v>
      </c>
      <c r="AM20" s="49">
        <v>0</v>
      </c>
    </row>
    <row r="21" spans="1:39" s="44" customFormat="1" ht="18.75" customHeight="1">
      <c r="A21" s="43" t="s">
        <v>36</v>
      </c>
      <c r="B21" s="83">
        <v>2794</v>
      </c>
      <c r="C21" s="56">
        <f t="shared" si="2"/>
        <v>55.04652827487473</v>
      </c>
      <c r="D21" s="57">
        <f t="shared" si="3"/>
        <v>44.95347172512527</v>
      </c>
      <c r="E21" s="84">
        <v>1175</v>
      </c>
      <c r="F21" s="56">
        <f t="shared" si="4"/>
        <v>56.93617021276596</v>
      </c>
      <c r="G21" s="57">
        <f t="shared" si="5"/>
        <v>43.06382978723404</v>
      </c>
      <c r="H21" s="83">
        <v>281</v>
      </c>
      <c r="I21" s="56">
        <f t="shared" si="6"/>
        <v>51.245551601423486</v>
      </c>
      <c r="J21" s="57">
        <f t="shared" si="7"/>
        <v>48.754448398576514</v>
      </c>
      <c r="K21" s="84">
        <v>403</v>
      </c>
      <c r="L21" s="56">
        <f t="shared" si="8"/>
        <v>26.799007444168737</v>
      </c>
      <c r="M21" s="57">
        <f t="shared" si="9"/>
        <v>73.20099255583126</v>
      </c>
      <c r="N21" s="83">
        <v>2538</v>
      </c>
      <c r="O21" s="56">
        <f t="shared" si="10"/>
        <v>54.64933018124508</v>
      </c>
      <c r="P21" s="57">
        <f t="shared" si="11"/>
        <v>45.35066981875492</v>
      </c>
      <c r="Q21" s="83">
        <v>1418</v>
      </c>
      <c r="R21" s="56">
        <f t="shared" si="12"/>
        <v>52.60930888575459</v>
      </c>
      <c r="S21" s="57">
        <f t="shared" si="13"/>
        <v>47.39069111424541</v>
      </c>
      <c r="T21" s="83">
        <v>797</v>
      </c>
      <c r="U21" s="56">
        <f t="shared" si="14"/>
        <v>57.5909661229611</v>
      </c>
      <c r="V21" s="57">
        <f t="shared" si="15"/>
        <v>42.4090338770389</v>
      </c>
      <c r="Y21" s="83">
        <v>1256</v>
      </c>
      <c r="Z21" s="58">
        <f t="shared" si="16"/>
        <v>506</v>
      </c>
      <c r="AA21" s="83">
        <v>137</v>
      </c>
      <c r="AB21" s="86">
        <v>290</v>
      </c>
      <c r="AC21" s="83">
        <v>1151</v>
      </c>
      <c r="AD21" s="83">
        <v>672</v>
      </c>
      <c r="AE21" s="83">
        <v>338</v>
      </c>
      <c r="AH21" s="49">
        <v>210</v>
      </c>
      <c r="AI21" s="83">
        <v>273</v>
      </c>
      <c r="AJ21" s="58">
        <f t="shared" si="17"/>
        <v>23</v>
      </c>
      <c r="AK21" s="85">
        <v>93</v>
      </c>
      <c r="AM21" s="49">
        <v>5</v>
      </c>
    </row>
    <row r="22" spans="1:39" s="44" customFormat="1" ht="18.75" customHeight="1">
      <c r="A22" s="43" t="s">
        <v>37</v>
      </c>
      <c r="B22" s="83">
        <v>1240</v>
      </c>
      <c r="C22" s="56">
        <f t="shared" si="2"/>
        <v>43.79032258064516</v>
      </c>
      <c r="D22" s="57">
        <f t="shared" si="3"/>
        <v>56.20967741935484</v>
      </c>
      <c r="E22" s="84">
        <v>372</v>
      </c>
      <c r="F22" s="56">
        <f t="shared" si="4"/>
        <v>45.96774193548387</v>
      </c>
      <c r="G22" s="57">
        <f t="shared" si="5"/>
        <v>54.03225806451613</v>
      </c>
      <c r="H22" s="83">
        <v>124</v>
      </c>
      <c r="I22" s="56">
        <f t="shared" si="6"/>
        <v>29.032258064516128</v>
      </c>
      <c r="J22" s="57">
        <f t="shared" si="7"/>
        <v>70.96774193548387</v>
      </c>
      <c r="K22" s="84">
        <v>231</v>
      </c>
      <c r="L22" s="56">
        <f t="shared" si="8"/>
        <v>15.584415584415595</v>
      </c>
      <c r="M22" s="57">
        <f t="shared" si="9"/>
        <v>84.4155844155844</v>
      </c>
      <c r="N22" s="83">
        <v>1101</v>
      </c>
      <c r="O22" s="56">
        <f t="shared" si="10"/>
        <v>43.41507720254314</v>
      </c>
      <c r="P22" s="57">
        <f t="shared" si="11"/>
        <v>56.58492279745686</v>
      </c>
      <c r="Q22" s="83">
        <v>614</v>
      </c>
      <c r="R22" s="56">
        <f t="shared" si="12"/>
        <v>43.64820846905537</v>
      </c>
      <c r="S22" s="57">
        <f t="shared" si="13"/>
        <v>56.35179153094463</v>
      </c>
      <c r="T22" s="83">
        <v>245</v>
      </c>
      <c r="U22" s="56">
        <f t="shared" si="14"/>
        <v>54.69387755102041</v>
      </c>
      <c r="V22" s="57">
        <f t="shared" si="15"/>
        <v>45.30612244897959</v>
      </c>
      <c r="Y22" s="83">
        <v>697</v>
      </c>
      <c r="Z22" s="58">
        <f t="shared" si="16"/>
        <v>201</v>
      </c>
      <c r="AA22" s="83">
        <v>88</v>
      </c>
      <c r="AB22" s="86">
        <v>191</v>
      </c>
      <c r="AC22" s="83">
        <v>623</v>
      </c>
      <c r="AD22" s="83">
        <v>346</v>
      </c>
      <c r="AE22" s="83">
        <v>111</v>
      </c>
      <c r="AH22" s="49">
        <v>37</v>
      </c>
      <c r="AI22" s="83">
        <v>156</v>
      </c>
      <c r="AJ22" s="58">
        <f t="shared" si="17"/>
        <v>8</v>
      </c>
      <c r="AK22" s="85">
        <v>30</v>
      </c>
      <c r="AM22" s="49">
        <v>4</v>
      </c>
    </row>
    <row r="23" spans="1:39" s="44" customFormat="1" ht="18.75" customHeight="1">
      <c r="A23" s="43" t="s">
        <v>38</v>
      </c>
      <c r="B23" s="83">
        <v>1173</v>
      </c>
      <c r="C23" s="56">
        <f t="shared" si="2"/>
        <v>25.06393861892583</v>
      </c>
      <c r="D23" s="57">
        <f t="shared" si="3"/>
        <v>74.93606138107417</v>
      </c>
      <c r="E23" s="84">
        <v>407</v>
      </c>
      <c r="F23" s="56">
        <f t="shared" si="4"/>
        <v>27.272727272727266</v>
      </c>
      <c r="G23" s="57">
        <f t="shared" si="5"/>
        <v>72.72727272727273</v>
      </c>
      <c r="H23" s="83">
        <v>145</v>
      </c>
      <c r="I23" s="56">
        <f t="shared" si="6"/>
        <v>20</v>
      </c>
      <c r="J23" s="57">
        <f t="shared" si="7"/>
        <v>80</v>
      </c>
      <c r="K23" s="84">
        <v>160</v>
      </c>
      <c r="L23" s="56">
        <f t="shared" si="8"/>
        <v>22.5</v>
      </c>
      <c r="M23" s="57">
        <f t="shared" si="9"/>
        <v>77.5</v>
      </c>
      <c r="N23" s="83">
        <v>1032</v>
      </c>
      <c r="O23" s="56">
        <f t="shared" si="10"/>
        <v>24.321705426356587</v>
      </c>
      <c r="P23" s="57">
        <f t="shared" si="11"/>
        <v>75.67829457364341</v>
      </c>
      <c r="Q23" s="83">
        <v>543</v>
      </c>
      <c r="R23" s="56">
        <f t="shared" si="12"/>
        <v>25.598526703499076</v>
      </c>
      <c r="S23" s="57">
        <f t="shared" si="13"/>
        <v>74.40147329650092</v>
      </c>
      <c r="T23" s="83">
        <v>302</v>
      </c>
      <c r="U23" s="56">
        <f t="shared" si="14"/>
        <v>26.490066225165563</v>
      </c>
      <c r="V23" s="57">
        <f t="shared" si="15"/>
        <v>73.50993377483444</v>
      </c>
      <c r="Y23" s="83">
        <v>879</v>
      </c>
      <c r="Z23" s="58">
        <f t="shared" si="16"/>
        <v>296</v>
      </c>
      <c r="AA23" s="83">
        <v>116</v>
      </c>
      <c r="AB23" s="86">
        <v>123</v>
      </c>
      <c r="AC23" s="83">
        <v>781</v>
      </c>
      <c r="AD23" s="83">
        <v>404</v>
      </c>
      <c r="AE23" s="83">
        <v>222</v>
      </c>
      <c r="AH23" s="49">
        <v>84</v>
      </c>
      <c r="AI23" s="83">
        <v>208</v>
      </c>
      <c r="AJ23" s="58">
        <f t="shared" si="17"/>
        <v>4</v>
      </c>
      <c r="AK23" s="85">
        <v>14</v>
      </c>
      <c r="AM23" s="49">
        <v>1</v>
      </c>
    </row>
    <row r="24" spans="1:39" s="44" customFormat="1" ht="18.75" customHeight="1">
      <c r="A24" s="43" t="s">
        <v>39</v>
      </c>
      <c r="B24" s="83">
        <v>684</v>
      </c>
      <c r="C24" s="56">
        <f t="shared" si="2"/>
        <v>41.959064327485386</v>
      </c>
      <c r="D24" s="57">
        <f t="shared" si="3"/>
        <v>58.040935672514614</v>
      </c>
      <c r="E24" s="84">
        <v>403</v>
      </c>
      <c r="F24" s="56">
        <f t="shared" si="4"/>
        <v>41.43920595533499</v>
      </c>
      <c r="G24" s="57">
        <f t="shared" si="5"/>
        <v>58.56079404466501</v>
      </c>
      <c r="H24" s="83">
        <v>130</v>
      </c>
      <c r="I24" s="56">
        <f t="shared" si="6"/>
        <v>27.692307692307693</v>
      </c>
      <c r="J24" s="57">
        <f t="shared" si="7"/>
        <v>72.3076923076923</v>
      </c>
      <c r="K24" s="84">
        <v>97</v>
      </c>
      <c r="L24" s="56">
        <f t="shared" si="8"/>
        <v>12.371134020618555</v>
      </c>
      <c r="M24" s="57">
        <f t="shared" si="9"/>
        <v>87.62886597938144</v>
      </c>
      <c r="N24" s="83">
        <v>614</v>
      </c>
      <c r="O24" s="56">
        <f t="shared" si="10"/>
        <v>42.01954397394137</v>
      </c>
      <c r="P24" s="57">
        <f t="shared" si="11"/>
        <v>57.98045602605863</v>
      </c>
      <c r="Q24" s="83">
        <v>304</v>
      </c>
      <c r="R24" s="56">
        <f t="shared" si="12"/>
        <v>44.4078947368421</v>
      </c>
      <c r="S24" s="57">
        <f t="shared" si="13"/>
        <v>55.5921052631579</v>
      </c>
      <c r="T24" s="83">
        <v>280</v>
      </c>
      <c r="U24" s="56">
        <f t="shared" si="14"/>
        <v>44.64285714285714</v>
      </c>
      <c r="V24" s="57">
        <f t="shared" si="15"/>
        <v>55.35714285714286</v>
      </c>
      <c r="Y24" s="83">
        <v>397</v>
      </c>
      <c r="Z24" s="58">
        <f t="shared" si="16"/>
        <v>236</v>
      </c>
      <c r="AA24" s="83">
        <v>94</v>
      </c>
      <c r="AB24" s="86">
        <v>83</v>
      </c>
      <c r="AC24" s="83">
        <v>356</v>
      </c>
      <c r="AD24" s="83">
        <v>169</v>
      </c>
      <c r="AE24" s="83">
        <v>155</v>
      </c>
      <c r="AH24" s="49">
        <v>84</v>
      </c>
      <c r="AI24" s="83">
        <v>150</v>
      </c>
      <c r="AJ24" s="58">
        <f t="shared" si="17"/>
        <v>2</v>
      </c>
      <c r="AK24" s="85">
        <v>7</v>
      </c>
      <c r="AM24" s="49">
        <v>2</v>
      </c>
    </row>
    <row r="25" spans="1:39" s="44" customFormat="1" ht="18.75" customHeight="1">
      <c r="A25" s="43" t="s">
        <v>40</v>
      </c>
      <c r="B25" s="83">
        <v>803</v>
      </c>
      <c r="C25" s="56">
        <f t="shared" si="2"/>
        <v>25.77833125778332</v>
      </c>
      <c r="D25" s="57">
        <f t="shared" si="3"/>
        <v>74.22166874221668</v>
      </c>
      <c r="E25" s="84">
        <v>627</v>
      </c>
      <c r="F25" s="56">
        <f t="shared" si="4"/>
        <v>30.940988835725676</v>
      </c>
      <c r="G25" s="57">
        <f t="shared" si="5"/>
        <v>69.05901116427432</v>
      </c>
      <c r="H25" s="83">
        <v>180</v>
      </c>
      <c r="I25" s="56">
        <f t="shared" si="6"/>
        <v>5.555555555555557</v>
      </c>
      <c r="J25" s="57">
        <f t="shared" si="7"/>
        <v>94.44444444444444</v>
      </c>
      <c r="K25" s="84">
        <v>255</v>
      </c>
      <c r="L25" s="56">
        <f t="shared" si="8"/>
        <v>13.725490196078425</v>
      </c>
      <c r="M25" s="57">
        <f t="shared" si="9"/>
        <v>86.27450980392157</v>
      </c>
      <c r="N25" s="83">
        <v>781</v>
      </c>
      <c r="O25" s="56">
        <f t="shared" si="10"/>
        <v>25.60819462227913</v>
      </c>
      <c r="P25" s="57">
        <f t="shared" si="11"/>
        <v>74.39180537772087</v>
      </c>
      <c r="Q25" s="83">
        <v>273</v>
      </c>
      <c r="R25" s="56">
        <f t="shared" si="12"/>
        <v>32.96703296703298</v>
      </c>
      <c r="S25" s="57">
        <f t="shared" si="13"/>
        <v>67.03296703296702</v>
      </c>
      <c r="T25" s="83">
        <v>216</v>
      </c>
      <c r="U25" s="56">
        <f t="shared" si="14"/>
        <v>34.722222222222214</v>
      </c>
      <c r="V25" s="57">
        <f t="shared" si="15"/>
        <v>65.27777777777779</v>
      </c>
      <c r="Y25" s="83">
        <v>596</v>
      </c>
      <c r="Z25" s="58">
        <f t="shared" si="16"/>
        <v>433</v>
      </c>
      <c r="AA25" s="83">
        <v>170</v>
      </c>
      <c r="AB25" s="86">
        <v>220</v>
      </c>
      <c r="AC25" s="83">
        <v>581</v>
      </c>
      <c r="AD25" s="83">
        <v>183</v>
      </c>
      <c r="AE25" s="83">
        <v>141</v>
      </c>
      <c r="AH25" s="49">
        <v>195</v>
      </c>
      <c r="AI25" s="83">
        <v>230</v>
      </c>
      <c r="AJ25" s="58">
        <f t="shared" si="17"/>
        <v>8</v>
      </c>
      <c r="AK25" s="85">
        <v>33</v>
      </c>
      <c r="AM25" s="49">
        <v>0</v>
      </c>
    </row>
    <row r="26" spans="1:39" s="44" customFormat="1" ht="18.75" customHeight="1">
      <c r="A26" s="43" t="s">
        <v>41</v>
      </c>
      <c r="B26" s="83">
        <v>1197</v>
      </c>
      <c r="C26" s="56">
        <f t="shared" si="2"/>
        <v>51.629072681704265</v>
      </c>
      <c r="D26" s="57">
        <f t="shared" si="3"/>
        <v>48.370927318295735</v>
      </c>
      <c r="E26" s="84">
        <v>548</v>
      </c>
      <c r="F26" s="56">
        <f t="shared" si="4"/>
        <v>47.080291970802925</v>
      </c>
      <c r="G26" s="57">
        <f t="shared" si="5"/>
        <v>52.919708029197075</v>
      </c>
      <c r="H26" s="83">
        <v>159</v>
      </c>
      <c r="I26" s="56">
        <f t="shared" si="6"/>
        <v>23.270440251572325</v>
      </c>
      <c r="J26" s="57">
        <f t="shared" si="7"/>
        <v>76.72955974842768</v>
      </c>
      <c r="K26" s="84">
        <v>228</v>
      </c>
      <c r="L26" s="56">
        <f t="shared" si="8"/>
        <v>21.05263157894737</v>
      </c>
      <c r="M26" s="57">
        <f t="shared" si="9"/>
        <v>78.94736842105263</v>
      </c>
      <c r="N26" s="83">
        <v>1060</v>
      </c>
      <c r="O26" s="56">
        <f t="shared" si="10"/>
        <v>51.0377358490566</v>
      </c>
      <c r="P26" s="57">
        <f t="shared" si="11"/>
        <v>48.9622641509434</v>
      </c>
      <c r="Q26" s="83">
        <v>548</v>
      </c>
      <c r="R26" s="56">
        <f t="shared" si="12"/>
        <v>58.394160583941606</v>
      </c>
      <c r="S26" s="57">
        <f t="shared" si="13"/>
        <v>41.605839416058394</v>
      </c>
      <c r="T26" s="83">
        <v>409</v>
      </c>
      <c r="U26" s="56">
        <f t="shared" si="14"/>
        <v>59.168704156479215</v>
      </c>
      <c r="V26" s="57">
        <f t="shared" si="15"/>
        <v>40.831295843520785</v>
      </c>
      <c r="Y26" s="83">
        <v>579</v>
      </c>
      <c r="Z26" s="58">
        <f t="shared" si="16"/>
        <v>290</v>
      </c>
      <c r="AA26" s="83">
        <v>122</v>
      </c>
      <c r="AB26" s="86">
        <v>180</v>
      </c>
      <c r="AC26" s="83">
        <v>519</v>
      </c>
      <c r="AD26" s="83">
        <v>228</v>
      </c>
      <c r="AE26" s="83">
        <v>167</v>
      </c>
      <c r="AH26" s="49">
        <v>36</v>
      </c>
      <c r="AI26" s="83">
        <v>235</v>
      </c>
      <c r="AJ26" s="58">
        <f t="shared" si="17"/>
        <v>19</v>
      </c>
      <c r="AK26" s="85">
        <v>74</v>
      </c>
      <c r="AM26" s="49">
        <v>0</v>
      </c>
    </row>
    <row r="27" spans="1:39" s="44" customFormat="1" ht="18.75" customHeight="1">
      <c r="A27" s="43" t="s">
        <v>42</v>
      </c>
      <c r="B27" s="83">
        <v>2083</v>
      </c>
      <c r="C27" s="56">
        <f t="shared" si="2"/>
        <v>44.64714354296687</v>
      </c>
      <c r="D27" s="57">
        <f t="shared" si="3"/>
        <v>55.35285645703313</v>
      </c>
      <c r="E27" s="84">
        <v>568</v>
      </c>
      <c r="F27" s="56">
        <f t="shared" si="4"/>
        <v>37.323943661971825</v>
      </c>
      <c r="G27" s="57">
        <f t="shared" si="5"/>
        <v>62.676056338028175</v>
      </c>
      <c r="H27" s="83">
        <v>265</v>
      </c>
      <c r="I27" s="56">
        <f t="shared" si="6"/>
        <v>24.905660377358487</v>
      </c>
      <c r="J27" s="57">
        <f t="shared" si="7"/>
        <v>75.09433962264151</v>
      </c>
      <c r="K27" s="84">
        <v>315</v>
      </c>
      <c r="L27" s="56">
        <f t="shared" si="8"/>
        <v>32.698412698412696</v>
      </c>
      <c r="M27" s="57">
        <f t="shared" si="9"/>
        <v>67.3015873015873</v>
      </c>
      <c r="N27" s="83">
        <v>2007</v>
      </c>
      <c r="O27" s="56">
        <f t="shared" si="10"/>
        <v>44.743398106626806</v>
      </c>
      <c r="P27" s="57">
        <f t="shared" si="11"/>
        <v>55.256601893373194</v>
      </c>
      <c r="Q27" s="83">
        <v>1019</v>
      </c>
      <c r="R27" s="56">
        <f t="shared" si="12"/>
        <v>47.399411187438666</v>
      </c>
      <c r="S27" s="57">
        <f t="shared" si="13"/>
        <v>52.600588812561334</v>
      </c>
      <c r="T27" s="83">
        <v>520</v>
      </c>
      <c r="U27" s="56">
        <f t="shared" si="14"/>
        <v>49.03846153846154</v>
      </c>
      <c r="V27" s="57">
        <f t="shared" si="15"/>
        <v>50.96153846153846</v>
      </c>
      <c r="Y27" s="83">
        <v>1153</v>
      </c>
      <c r="Z27" s="58">
        <f t="shared" si="16"/>
        <v>356</v>
      </c>
      <c r="AA27" s="83">
        <v>199</v>
      </c>
      <c r="AB27" s="86">
        <v>212</v>
      </c>
      <c r="AC27" s="83">
        <v>1109</v>
      </c>
      <c r="AD27" s="83">
        <v>536</v>
      </c>
      <c r="AE27" s="83">
        <v>265</v>
      </c>
      <c r="AH27" s="49">
        <v>9</v>
      </c>
      <c r="AI27" s="83">
        <v>345</v>
      </c>
      <c r="AJ27" s="58">
        <f t="shared" si="17"/>
        <v>2</v>
      </c>
      <c r="AK27" s="85">
        <v>7</v>
      </c>
      <c r="AM27" s="49">
        <v>0</v>
      </c>
    </row>
    <row r="28" spans="1:39" s="44" customFormat="1" ht="18.75" customHeight="1">
      <c r="A28" s="43" t="s">
        <v>43</v>
      </c>
      <c r="B28" s="83">
        <v>760</v>
      </c>
      <c r="C28" s="56">
        <f t="shared" si="2"/>
        <v>32.631578947368425</v>
      </c>
      <c r="D28" s="57">
        <f t="shared" si="3"/>
        <v>67.36842105263158</v>
      </c>
      <c r="E28" s="84">
        <v>398</v>
      </c>
      <c r="F28" s="56">
        <f t="shared" si="4"/>
        <v>39.44723618090452</v>
      </c>
      <c r="G28" s="57">
        <f t="shared" si="5"/>
        <v>60.55276381909548</v>
      </c>
      <c r="H28" s="83">
        <v>75</v>
      </c>
      <c r="I28" s="56">
        <f t="shared" si="6"/>
        <v>26.66666666666667</v>
      </c>
      <c r="J28" s="57">
        <f t="shared" si="7"/>
        <v>73.33333333333333</v>
      </c>
      <c r="K28" s="84">
        <v>207</v>
      </c>
      <c r="L28" s="56">
        <f t="shared" si="8"/>
        <v>23.671497584541072</v>
      </c>
      <c r="M28" s="57">
        <f t="shared" si="9"/>
        <v>76.32850241545893</v>
      </c>
      <c r="N28" s="83">
        <v>679</v>
      </c>
      <c r="O28" s="56">
        <f t="shared" si="10"/>
        <v>32.54786450662739</v>
      </c>
      <c r="P28" s="57">
        <f t="shared" si="11"/>
        <v>67.45213549337261</v>
      </c>
      <c r="Q28" s="83">
        <v>299</v>
      </c>
      <c r="R28" s="56">
        <f t="shared" si="12"/>
        <v>33.4448160535117</v>
      </c>
      <c r="S28" s="57">
        <f t="shared" si="13"/>
        <v>66.5551839464883</v>
      </c>
      <c r="T28" s="83">
        <v>176</v>
      </c>
      <c r="U28" s="56">
        <f t="shared" si="14"/>
        <v>31.818181818181827</v>
      </c>
      <c r="V28" s="57">
        <f t="shared" si="15"/>
        <v>68.18181818181817</v>
      </c>
      <c r="Y28" s="83">
        <v>512</v>
      </c>
      <c r="Z28" s="58">
        <f t="shared" si="16"/>
        <v>241</v>
      </c>
      <c r="AA28" s="83">
        <v>55</v>
      </c>
      <c r="AB28" s="86">
        <v>158</v>
      </c>
      <c r="AC28" s="83">
        <v>458</v>
      </c>
      <c r="AD28" s="83">
        <v>199</v>
      </c>
      <c r="AE28" s="83">
        <v>120</v>
      </c>
      <c r="AH28" s="49">
        <v>123</v>
      </c>
      <c r="AI28" s="83">
        <v>107</v>
      </c>
      <c r="AJ28" s="58">
        <f t="shared" si="17"/>
        <v>11</v>
      </c>
      <c r="AK28" s="85">
        <v>45</v>
      </c>
      <c r="AM28" s="49">
        <v>0</v>
      </c>
    </row>
    <row r="29" spans="1:39" s="44" customFormat="1" ht="18.75" customHeight="1">
      <c r="A29" s="43" t="s">
        <v>44</v>
      </c>
      <c r="B29" s="83">
        <v>1254</v>
      </c>
      <c r="C29" s="56">
        <f t="shared" si="2"/>
        <v>56.29984051036683</v>
      </c>
      <c r="D29" s="57">
        <f t="shared" si="3"/>
        <v>43.70015948963317</v>
      </c>
      <c r="E29" s="84">
        <v>483</v>
      </c>
      <c r="F29" s="56">
        <f t="shared" si="4"/>
        <v>48.4472049689441</v>
      </c>
      <c r="G29" s="57">
        <f t="shared" si="5"/>
        <v>51.5527950310559</v>
      </c>
      <c r="H29" s="83">
        <v>170</v>
      </c>
      <c r="I29" s="56">
        <f t="shared" si="6"/>
        <v>45.29411764705882</v>
      </c>
      <c r="J29" s="57">
        <f t="shared" si="7"/>
        <v>54.70588235294118</v>
      </c>
      <c r="K29" s="84">
        <v>143</v>
      </c>
      <c r="L29" s="56">
        <f t="shared" si="8"/>
        <v>27.972027972027973</v>
      </c>
      <c r="M29" s="57">
        <f t="shared" si="9"/>
        <v>72.02797202797203</v>
      </c>
      <c r="N29" s="83">
        <v>1165</v>
      </c>
      <c r="O29" s="56">
        <f t="shared" si="10"/>
        <v>56.30901287553648</v>
      </c>
      <c r="P29" s="57">
        <f t="shared" si="11"/>
        <v>43.69098712446352</v>
      </c>
      <c r="Q29" s="83">
        <v>585</v>
      </c>
      <c r="R29" s="56">
        <f t="shared" si="12"/>
        <v>58.97435897435898</v>
      </c>
      <c r="S29" s="57">
        <f t="shared" si="13"/>
        <v>41.02564102564102</v>
      </c>
      <c r="T29" s="83">
        <v>316</v>
      </c>
      <c r="U29" s="56">
        <f t="shared" si="14"/>
        <v>56.64556962025317</v>
      </c>
      <c r="V29" s="57">
        <f t="shared" si="15"/>
        <v>43.35443037974683</v>
      </c>
      <c r="Y29" s="83">
        <v>548</v>
      </c>
      <c r="Z29" s="58">
        <f t="shared" si="16"/>
        <v>249</v>
      </c>
      <c r="AA29" s="83">
        <v>93</v>
      </c>
      <c r="AB29" s="86">
        <v>100</v>
      </c>
      <c r="AC29" s="83">
        <v>509</v>
      </c>
      <c r="AD29" s="83">
        <v>240</v>
      </c>
      <c r="AE29" s="83">
        <v>137</v>
      </c>
      <c r="AH29" s="49">
        <v>96</v>
      </c>
      <c r="AI29" s="83">
        <v>144</v>
      </c>
      <c r="AJ29" s="58">
        <f t="shared" si="17"/>
        <v>9</v>
      </c>
      <c r="AK29" s="85">
        <v>37</v>
      </c>
      <c r="AM29" s="49">
        <v>3</v>
      </c>
    </row>
    <row r="30" spans="1:39" s="44" customFormat="1" ht="18.75" customHeight="1">
      <c r="A30" s="43" t="s">
        <v>45</v>
      </c>
      <c r="B30" s="83">
        <v>1597</v>
      </c>
      <c r="C30" s="56">
        <f t="shared" si="2"/>
        <v>49.279899812147775</v>
      </c>
      <c r="D30" s="57">
        <f t="shared" si="3"/>
        <v>50.720100187852225</v>
      </c>
      <c r="E30" s="84">
        <v>694</v>
      </c>
      <c r="F30" s="56">
        <f t="shared" si="4"/>
        <v>53.170028818443804</v>
      </c>
      <c r="G30" s="57">
        <f t="shared" si="5"/>
        <v>46.829971181556196</v>
      </c>
      <c r="H30" s="83">
        <v>241</v>
      </c>
      <c r="I30" s="56">
        <f t="shared" si="6"/>
        <v>33.609958506224075</v>
      </c>
      <c r="J30" s="57">
        <f t="shared" si="7"/>
        <v>66.39004149377593</v>
      </c>
      <c r="K30" s="84">
        <v>140</v>
      </c>
      <c r="L30" s="56">
        <f t="shared" si="8"/>
        <v>57.142857142857146</v>
      </c>
      <c r="M30" s="57">
        <f t="shared" si="9"/>
        <v>42.857142857142854</v>
      </c>
      <c r="N30" s="83">
        <v>1508</v>
      </c>
      <c r="O30" s="56">
        <f t="shared" si="10"/>
        <v>49.336870026525204</v>
      </c>
      <c r="P30" s="57">
        <f t="shared" si="11"/>
        <v>50.663129973474796</v>
      </c>
      <c r="Q30" s="83">
        <v>805</v>
      </c>
      <c r="R30" s="56">
        <f t="shared" si="12"/>
        <v>51.18012422360248</v>
      </c>
      <c r="S30" s="57">
        <f t="shared" si="13"/>
        <v>48.81987577639752</v>
      </c>
      <c r="T30" s="83">
        <v>544</v>
      </c>
      <c r="U30" s="56">
        <f t="shared" si="14"/>
        <v>55.330882352941174</v>
      </c>
      <c r="V30" s="57">
        <f t="shared" si="15"/>
        <v>44.669117647058826</v>
      </c>
      <c r="Y30" s="83">
        <v>810</v>
      </c>
      <c r="Z30" s="58">
        <f t="shared" si="16"/>
        <v>325</v>
      </c>
      <c r="AA30" s="83">
        <v>160</v>
      </c>
      <c r="AB30" s="86">
        <v>60</v>
      </c>
      <c r="AC30" s="83">
        <v>764</v>
      </c>
      <c r="AD30" s="83">
        <v>393</v>
      </c>
      <c r="AE30" s="83">
        <v>243</v>
      </c>
      <c r="AH30" s="49">
        <v>75</v>
      </c>
      <c r="AI30" s="83">
        <v>236</v>
      </c>
      <c r="AJ30" s="58">
        <f t="shared" si="17"/>
        <v>14</v>
      </c>
      <c r="AK30" s="85">
        <v>56</v>
      </c>
      <c r="AM30" s="49">
        <v>0</v>
      </c>
    </row>
    <row r="31" spans="1:39" s="44" customFormat="1" ht="18.75" customHeight="1">
      <c r="A31" s="43" t="s">
        <v>46</v>
      </c>
      <c r="B31" s="83">
        <v>882</v>
      </c>
      <c r="C31" s="56">
        <f t="shared" si="2"/>
        <v>39.455782312925166</v>
      </c>
      <c r="D31" s="57">
        <f t="shared" si="3"/>
        <v>60.544217687074834</v>
      </c>
      <c r="E31" s="84">
        <v>637</v>
      </c>
      <c r="F31" s="56">
        <f t="shared" si="4"/>
        <v>39.87441130298273</v>
      </c>
      <c r="G31" s="57">
        <f t="shared" si="5"/>
        <v>60.12558869701727</v>
      </c>
      <c r="H31" s="83">
        <v>186</v>
      </c>
      <c r="I31" s="56">
        <f t="shared" si="6"/>
        <v>30.645161290322577</v>
      </c>
      <c r="J31" s="57">
        <f t="shared" si="7"/>
        <v>69.35483870967742</v>
      </c>
      <c r="K31" s="84">
        <v>345</v>
      </c>
      <c r="L31" s="56">
        <f t="shared" si="8"/>
        <v>11.59420289855072</v>
      </c>
      <c r="M31" s="57">
        <f t="shared" si="9"/>
        <v>88.40579710144928</v>
      </c>
      <c r="N31" s="83">
        <v>853</v>
      </c>
      <c r="O31" s="56">
        <f t="shared" si="10"/>
        <v>38.56975381008206</v>
      </c>
      <c r="P31" s="57">
        <f t="shared" si="11"/>
        <v>61.43024618991794</v>
      </c>
      <c r="Q31" s="83">
        <v>160</v>
      </c>
      <c r="R31" s="56">
        <f t="shared" si="12"/>
        <v>40</v>
      </c>
      <c r="S31" s="57">
        <f t="shared" si="13"/>
        <v>60</v>
      </c>
      <c r="T31" s="83">
        <v>113</v>
      </c>
      <c r="U31" s="56">
        <f t="shared" si="14"/>
        <v>45.13274336283186</v>
      </c>
      <c r="V31" s="57">
        <f t="shared" si="15"/>
        <v>54.86725663716814</v>
      </c>
      <c r="Y31" s="83">
        <v>534</v>
      </c>
      <c r="Z31" s="58">
        <f t="shared" si="16"/>
        <v>383</v>
      </c>
      <c r="AA31" s="83">
        <v>129</v>
      </c>
      <c r="AB31" s="86">
        <v>304</v>
      </c>
      <c r="AC31" s="83">
        <v>524</v>
      </c>
      <c r="AD31" s="83">
        <v>96</v>
      </c>
      <c r="AE31" s="83">
        <v>62</v>
      </c>
      <c r="AH31" s="49">
        <v>77</v>
      </c>
      <c r="AI31" s="83">
        <v>295</v>
      </c>
      <c r="AJ31" s="58">
        <f t="shared" si="17"/>
        <v>11</v>
      </c>
      <c r="AK31" s="85">
        <v>42</v>
      </c>
      <c r="AM31" s="49">
        <v>1</v>
      </c>
    </row>
    <row r="32" spans="1:39" s="44" customFormat="1" ht="18.75" customHeight="1">
      <c r="A32" s="43" t="s">
        <v>47</v>
      </c>
      <c r="B32" s="83">
        <v>1719</v>
      </c>
      <c r="C32" s="56">
        <f t="shared" si="2"/>
        <v>31.355439208842355</v>
      </c>
      <c r="D32" s="57">
        <f t="shared" si="3"/>
        <v>68.64456079115764</v>
      </c>
      <c r="E32" s="84">
        <v>889</v>
      </c>
      <c r="F32" s="56">
        <f t="shared" si="4"/>
        <v>25.646794150731154</v>
      </c>
      <c r="G32" s="57">
        <f t="shared" si="5"/>
        <v>74.35320584926885</v>
      </c>
      <c r="H32" s="83">
        <v>232</v>
      </c>
      <c r="I32" s="56">
        <f t="shared" si="6"/>
        <v>12.93103448275862</v>
      </c>
      <c r="J32" s="57">
        <f t="shared" si="7"/>
        <v>87.06896551724138</v>
      </c>
      <c r="K32" s="84">
        <v>216</v>
      </c>
      <c r="L32" s="56">
        <f t="shared" si="8"/>
        <v>11.111111111111114</v>
      </c>
      <c r="M32" s="57">
        <f t="shared" si="9"/>
        <v>88.88888888888889</v>
      </c>
      <c r="N32" s="83">
        <v>1528</v>
      </c>
      <c r="O32" s="56">
        <f t="shared" si="10"/>
        <v>29.515706806282722</v>
      </c>
      <c r="P32" s="57">
        <f t="shared" si="11"/>
        <v>70.48429319371728</v>
      </c>
      <c r="Q32" s="83">
        <v>528</v>
      </c>
      <c r="R32" s="56">
        <f t="shared" si="12"/>
        <v>38.4469696969697</v>
      </c>
      <c r="S32" s="57">
        <f t="shared" si="13"/>
        <v>61.5530303030303</v>
      </c>
      <c r="T32" s="83">
        <v>394</v>
      </c>
      <c r="U32" s="56">
        <f t="shared" si="14"/>
        <v>38.83248730964467</v>
      </c>
      <c r="V32" s="57">
        <f t="shared" si="15"/>
        <v>61.16751269035533</v>
      </c>
      <c r="Y32" s="83">
        <v>1180</v>
      </c>
      <c r="Z32" s="58">
        <f t="shared" si="16"/>
        <v>661</v>
      </c>
      <c r="AA32" s="83">
        <v>202</v>
      </c>
      <c r="AB32" s="86">
        <v>192</v>
      </c>
      <c r="AC32" s="83">
        <v>1077</v>
      </c>
      <c r="AD32" s="83">
        <v>325</v>
      </c>
      <c r="AE32" s="83">
        <v>241</v>
      </c>
      <c r="AH32" s="49">
        <v>91</v>
      </c>
      <c r="AI32" s="83">
        <v>562</v>
      </c>
      <c r="AJ32" s="58">
        <f t="shared" si="17"/>
        <v>8</v>
      </c>
      <c r="AK32" s="85">
        <v>30</v>
      </c>
      <c r="AM32" s="49">
        <v>0</v>
      </c>
    </row>
    <row r="33" spans="1:40" s="48" customFormat="1" ht="23.25">
      <c r="A33" s="45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AL33" s="34"/>
      <c r="AM33" s="34"/>
      <c r="AN33" s="34"/>
    </row>
    <row r="34" spans="1:2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1"/>
      <c r="Q34" s="31"/>
      <c r="R34" s="31"/>
      <c r="S34" s="33"/>
      <c r="T34" s="33"/>
      <c r="U34" s="33"/>
    </row>
    <row r="35" spans="1:21" ht="14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6"/>
      <c r="U35" s="36"/>
    </row>
    <row r="36" spans="1:21" ht="14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  <c r="T36" s="36"/>
      <c r="U36" s="36"/>
    </row>
    <row r="37" spans="1:21" ht="14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6"/>
      <c r="U37" s="36"/>
    </row>
    <row r="38" spans="19:21" ht="14.25">
      <c r="S38" s="36"/>
      <c r="T38" s="36"/>
      <c r="U38" s="36"/>
    </row>
    <row r="39" spans="19:21" ht="14.25">
      <c r="S39" s="36"/>
      <c r="T39" s="36"/>
      <c r="U39" s="36"/>
    </row>
    <row r="40" spans="19:21" ht="14.25">
      <c r="S40" s="36"/>
      <c r="T40" s="36"/>
      <c r="U40" s="36"/>
    </row>
    <row r="41" spans="19:21" ht="14.25">
      <c r="S41" s="36"/>
      <c r="T41" s="36"/>
      <c r="U41" s="36"/>
    </row>
    <row r="42" spans="19:21" ht="14.25">
      <c r="S42" s="36"/>
      <c r="T42" s="36"/>
      <c r="U42" s="36"/>
    </row>
    <row r="43" spans="19:21" ht="14.25">
      <c r="S43" s="36"/>
      <c r="T43" s="36"/>
      <c r="U43" s="36"/>
    </row>
    <row r="44" spans="19:21" ht="14.25">
      <c r="S44" s="36"/>
      <c r="T44" s="36"/>
      <c r="U44" s="36"/>
    </row>
    <row r="45" spans="19:21" ht="14.25">
      <c r="S45" s="36"/>
      <c r="T45" s="36"/>
      <c r="U45" s="36"/>
    </row>
    <row r="46" spans="19:21" ht="14.25">
      <c r="S46" s="36"/>
      <c r="T46" s="36"/>
      <c r="U46" s="36"/>
    </row>
    <row r="47" spans="19:21" ht="14.25">
      <c r="S47" s="36"/>
      <c r="T47" s="36"/>
      <c r="U47" s="36"/>
    </row>
    <row r="48" spans="19:21" ht="14.25">
      <c r="S48" s="36"/>
      <c r="T48" s="36"/>
      <c r="U48" s="36"/>
    </row>
    <row r="49" spans="19:21" ht="14.25">
      <c r="S49" s="36"/>
      <c r="T49" s="36"/>
      <c r="U49" s="36"/>
    </row>
    <row r="50" spans="19:21" ht="14.25">
      <c r="S50" s="36"/>
      <c r="T50" s="36"/>
      <c r="U50" s="36"/>
    </row>
    <row r="51" spans="19:21" ht="14.25">
      <c r="S51" s="36"/>
      <c r="T51" s="36"/>
      <c r="U51" s="36"/>
    </row>
    <row r="52" spans="19:21" ht="14.25">
      <c r="S52" s="36"/>
      <c r="T52" s="36"/>
      <c r="U52" s="36"/>
    </row>
    <row r="53" spans="19:21" ht="14.25">
      <c r="S53" s="36"/>
      <c r="T53" s="36"/>
      <c r="U53" s="36"/>
    </row>
    <row r="54" spans="19:21" ht="14.25">
      <c r="S54" s="36"/>
      <c r="T54" s="36"/>
      <c r="U54" s="36"/>
    </row>
    <row r="55" spans="19:21" ht="14.25">
      <c r="S55" s="36"/>
      <c r="T55" s="36"/>
      <c r="U55" s="36"/>
    </row>
    <row r="56" spans="19:21" ht="14.25">
      <c r="S56" s="36"/>
      <c r="T56" s="36"/>
      <c r="U56" s="36"/>
    </row>
    <row r="57" spans="19:21" ht="14.25">
      <c r="S57" s="36"/>
      <c r="T57" s="36"/>
      <c r="U57" s="36"/>
    </row>
    <row r="58" spans="19:21" ht="14.25">
      <c r="S58" s="36"/>
      <c r="T58" s="36"/>
      <c r="U58" s="36"/>
    </row>
    <row r="59" spans="19:21" ht="14.25">
      <c r="S59" s="36"/>
      <c r="T59" s="36"/>
      <c r="U59" s="36"/>
    </row>
    <row r="60" spans="19:21" ht="14.25">
      <c r="S60" s="36"/>
      <c r="T60" s="36"/>
      <c r="U60" s="36"/>
    </row>
    <row r="61" spans="19:21" ht="14.25">
      <c r="S61" s="36"/>
      <c r="T61" s="36"/>
      <c r="U61" s="36"/>
    </row>
    <row r="62" spans="19:21" ht="14.25">
      <c r="S62" s="36"/>
      <c r="T62" s="36"/>
      <c r="U62" s="36"/>
    </row>
    <row r="63" spans="19:21" ht="14.25">
      <c r="S63" s="36"/>
      <c r="T63" s="36"/>
      <c r="U63" s="36"/>
    </row>
    <row r="64" spans="19:21" ht="14.25">
      <c r="S64" s="36"/>
      <c r="T64" s="36"/>
      <c r="U64" s="36"/>
    </row>
    <row r="65" spans="19:21" ht="14.25">
      <c r="S65" s="36"/>
      <c r="T65" s="36"/>
      <c r="U65" s="36"/>
    </row>
    <row r="66" spans="19:21" ht="14.25">
      <c r="S66" s="36"/>
      <c r="T66" s="36"/>
      <c r="U66" s="36"/>
    </row>
    <row r="67" spans="19:21" ht="14.25">
      <c r="S67" s="36"/>
      <c r="T67" s="36"/>
      <c r="U67" s="36"/>
    </row>
    <row r="68" spans="19:21" ht="14.25">
      <c r="S68" s="36"/>
      <c r="T68" s="36"/>
      <c r="U68" s="36"/>
    </row>
    <row r="69" spans="19:21" ht="14.25">
      <c r="S69" s="36"/>
      <c r="T69" s="36"/>
      <c r="U69" s="36"/>
    </row>
    <row r="70" spans="19:21" ht="14.25">
      <c r="S70" s="36"/>
      <c r="T70" s="36"/>
      <c r="U70" s="36"/>
    </row>
    <row r="71" spans="19:21" ht="14.25">
      <c r="S71" s="36"/>
      <c r="T71" s="36"/>
      <c r="U71" s="36"/>
    </row>
    <row r="72" spans="19:21" ht="14.25">
      <c r="S72" s="36"/>
      <c r="T72" s="36"/>
      <c r="U72" s="36"/>
    </row>
    <row r="73" spans="19:21" ht="14.25">
      <c r="S73" s="36"/>
      <c r="T73" s="36"/>
      <c r="U73" s="36"/>
    </row>
    <row r="74" spans="19:21" ht="14.25">
      <c r="S74" s="36"/>
      <c r="T74" s="36"/>
      <c r="U74" s="36"/>
    </row>
    <row r="75" spans="19:21" ht="14.25">
      <c r="S75" s="36"/>
      <c r="T75" s="36"/>
      <c r="U75" s="36"/>
    </row>
    <row r="76" spans="19:21" ht="14.25">
      <c r="S76" s="36"/>
      <c r="T76" s="36"/>
      <c r="U76" s="36"/>
    </row>
    <row r="77" spans="19:21" ht="14.25">
      <c r="S77" s="36"/>
      <c r="T77" s="36"/>
      <c r="U77" s="36"/>
    </row>
    <row r="78" spans="19:21" ht="14.25">
      <c r="S78" s="36"/>
      <c r="T78" s="36"/>
      <c r="U78" s="36"/>
    </row>
    <row r="79" spans="19:21" ht="14.25">
      <c r="S79" s="36"/>
      <c r="T79" s="36"/>
      <c r="U79" s="36"/>
    </row>
    <row r="80" spans="19:21" ht="14.25">
      <c r="S80" s="36"/>
      <c r="T80" s="36"/>
      <c r="U80" s="36"/>
    </row>
    <row r="81" spans="19:21" ht="14.25">
      <c r="S81" s="36"/>
      <c r="T81" s="36"/>
      <c r="U81" s="36"/>
    </row>
    <row r="82" spans="19:21" ht="14.25">
      <c r="S82" s="36"/>
      <c r="T82" s="36"/>
      <c r="U82" s="36"/>
    </row>
    <row r="83" spans="19:21" ht="14.25">
      <c r="S83" s="36"/>
      <c r="T83" s="36"/>
      <c r="U83" s="36"/>
    </row>
    <row r="84" spans="19:21" ht="14.25">
      <c r="S84" s="36"/>
      <c r="T84" s="36"/>
      <c r="U84" s="36"/>
    </row>
    <row r="85" spans="19:21" ht="14.25">
      <c r="S85" s="36"/>
      <c r="T85" s="36"/>
      <c r="U85" s="36"/>
    </row>
    <row r="86" spans="19:21" ht="14.25">
      <c r="S86" s="36"/>
      <c r="T86" s="36"/>
      <c r="U86" s="36"/>
    </row>
    <row r="87" spans="19:21" ht="14.25">
      <c r="S87" s="36"/>
      <c r="T87" s="36"/>
      <c r="U87" s="36"/>
    </row>
    <row r="88" spans="19:21" ht="14.25">
      <c r="S88" s="36"/>
      <c r="T88" s="36"/>
      <c r="U88" s="36"/>
    </row>
    <row r="89" spans="19:21" ht="14.25">
      <c r="S89" s="36"/>
      <c r="T89" s="36"/>
      <c r="U89" s="36"/>
    </row>
  </sheetData>
  <sheetProtection/>
  <mergeCells count="13">
    <mergeCell ref="N5:P5"/>
    <mergeCell ref="A1:V1"/>
    <mergeCell ref="A2:V2"/>
    <mergeCell ref="Y5:AE5"/>
    <mergeCell ref="AH5:AJ5"/>
    <mergeCell ref="Q5:S5"/>
    <mergeCell ref="T5:V5"/>
    <mergeCell ref="B3:O3"/>
    <mergeCell ref="A5:A6"/>
    <mergeCell ref="B5:D5"/>
    <mergeCell ref="E5:G5"/>
    <mergeCell ref="H5:J5"/>
    <mergeCell ref="K5:M5"/>
  </mergeCells>
  <printOptions horizontalCentered="1"/>
  <pageMargins left="0.11811023622047245" right="0.11811023622047245" top="0.35433070866141736" bottom="0.1968503937007874" header="0.31496062992125984" footer="0.31496062992125984"/>
  <pageSetup horizontalDpi="600" verticalDpi="600" orientation="landscape" paperSize="9" scale="76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Петко Татьяна Степановна</cp:lastModifiedBy>
  <cp:lastPrinted>2018-06-12T10:48:19Z</cp:lastPrinted>
  <dcterms:created xsi:type="dcterms:W3CDTF">2017-12-13T08:08:22Z</dcterms:created>
  <dcterms:modified xsi:type="dcterms:W3CDTF">2018-07-10T08:33:46Z</dcterms:modified>
  <cp:category/>
  <cp:version/>
  <cp:contentType/>
  <cp:contentStatus/>
</cp:coreProperties>
</file>