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065" activeTab="1"/>
  </bookViews>
  <sheets>
    <sheet name="2" sheetId="1" r:id="rId1"/>
    <sheet name="3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>'[1]Sheet1 (2)'!#REF!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'3'!$A$1:$V$32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<sst xmlns="http://schemas.openxmlformats.org/spreadsheetml/2006/main" count="91" uniqueCount="69">
  <si>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</si>
  <si>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</si>
  <si>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</si>
  <si>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</si>
  <si>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</si>
  <si>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</si>
  <si>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</si>
  <si>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</si>
  <si>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</si>
  <si>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тис. осіб</t>
    </r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</si>
  <si>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</si>
  <si>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</si>
  <si>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</si>
  <si>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Мали статус безробітного на кінець періоду</t>
  </si>
  <si>
    <t>Отримували допомогу по безробіттю, тис. осіб</t>
  </si>
  <si>
    <t xml:space="preserve">  Структура зареєстрованих безробітних за місцем проживання, 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</si>
  <si>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</si>
  <si>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</si>
  <si>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</si>
  <si>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</si>
  <si>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</si>
  <si>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</si>
  <si>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</si>
  <si>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</si>
  <si>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</si>
  <si>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t>Миколаївська область</t>
  </si>
  <si>
    <t xml:space="preserve">Інгульський </t>
  </si>
  <si>
    <t>Заводський</t>
  </si>
  <si>
    <t xml:space="preserve">Центральний </t>
  </si>
  <si>
    <t xml:space="preserve">Корабельний </t>
  </si>
  <si>
    <t>м.Южноукраїнськ</t>
  </si>
  <si>
    <t>Первомайський</t>
  </si>
  <si>
    <t xml:space="preserve">Арбузинський </t>
  </si>
  <si>
    <t xml:space="preserve">Баштанський </t>
  </si>
  <si>
    <t xml:space="preserve">Березанський </t>
  </si>
  <si>
    <t xml:space="preserve">Березнегуватський </t>
  </si>
  <si>
    <t xml:space="preserve">Братський </t>
  </si>
  <si>
    <t xml:space="preserve">Веселинівський </t>
  </si>
  <si>
    <t>Вознесенський</t>
  </si>
  <si>
    <t xml:space="preserve">Врадіївський </t>
  </si>
  <si>
    <t xml:space="preserve">Доманівський </t>
  </si>
  <si>
    <t>Єланецький</t>
  </si>
  <si>
    <t>Вітовський</t>
  </si>
  <si>
    <t xml:space="preserve">Казанківський </t>
  </si>
  <si>
    <t xml:space="preserve">Кривоозерський </t>
  </si>
  <si>
    <t xml:space="preserve">Миколаївський </t>
  </si>
  <si>
    <t xml:space="preserve">Новобузький </t>
  </si>
  <si>
    <t xml:space="preserve">Новоодеський </t>
  </si>
  <si>
    <t>Очаківський</t>
  </si>
  <si>
    <t xml:space="preserve">Снігурівський </t>
  </si>
  <si>
    <t>Інформація про надання послуг Миколаївською обласною службою зайнятості</t>
  </si>
  <si>
    <t>трудоустройство</t>
  </si>
  <si>
    <t>громадськи</t>
  </si>
  <si>
    <t>всего</t>
  </si>
  <si>
    <t>гром</t>
  </si>
  <si>
    <t>проор</t>
  </si>
  <si>
    <t>на дату</t>
  </si>
  <si>
    <t>безр на дату</t>
  </si>
  <si>
    <t>облик</t>
  </si>
  <si>
    <t>безр</t>
  </si>
  <si>
    <t>сам</t>
  </si>
  <si>
    <t>расчет самос</t>
  </si>
  <si>
    <t>село</t>
  </si>
  <si>
    <r>
      <t xml:space="preserve">Всього отримали роботу </t>
    </r>
    <r>
      <rPr>
        <i/>
        <sz val="12"/>
        <rFont val="Times New Roman Cyr"/>
        <family val="0"/>
      </rPr>
      <t>(у т.ч. до набуття статусу безробітного</t>
    </r>
    <r>
      <rPr>
        <sz val="12"/>
        <rFont val="Times New Roman Cyr"/>
        <family val="0"/>
      </rPr>
      <t>), осіб</t>
    </r>
  </si>
  <si>
    <t>Станом на кінець звітного періоду</t>
  </si>
  <si>
    <t>труд</t>
  </si>
  <si>
    <t>обуч</t>
  </si>
  <si>
    <t>охоплених заходами активної політики сприяння зайнятості по Миколаївській області за січень-лютий 2018 року</t>
  </si>
  <si>
    <t>за  січень-лютий 2018 року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</si>
</sst>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b/>
      <sz val="18"/>
      <name val="Times New Roman Cyr"/>
      <family val="1"/>
    </font>
    <font>
      <i/>
      <sz val="18"/>
      <name val="Times New Roman Cyr"/>
      <family val="1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sz val="12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sz val="17"/>
      <name val="Times New Roman"/>
      <family val="1"/>
    </font>
    <font>
      <sz val="11"/>
      <color indexed="8"/>
      <name val="Times New Roman"/>
      <family val="1"/>
    </font>
    <font>
      <i/>
      <sz val="8"/>
      <name val="Times New Roman Cyr"/>
      <family val="1"/>
    </font>
    <font>
      <b/>
      <sz val="8"/>
      <name val="Times New Roman Cyr"/>
      <family val="1"/>
    </font>
    <font>
      <b/>
      <i/>
      <u val="single"/>
      <sz val="16"/>
      <name val="Times New Roman"/>
      <family val="1"/>
    </font>
    <font>
      <i/>
      <sz val="14"/>
      <name val="Times New Roman"/>
      <family val="1"/>
    </font>
    <font>
      <i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57" applyFont="1">
      <alignment/>
      <protection/>
    </xf>
    <xf numFmtId="0" fontId="4" fillId="0" borderId="0" xfId="59" applyFont="1" applyAlignment="1">
      <alignment vertical="center" wrapText="1"/>
      <protection/>
    </xf>
    <xf numFmtId="0" fontId="10" fillId="0" borderId="10" xfId="59" applyFont="1" applyBorder="1" applyAlignment="1">
      <alignment horizontal="center" vertical="center" wrapText="1"/>
      <protection/>
    </xf>
    <xf numFmtId="0" fontId="10" fillId="0" borderId="10" xfId="59" applyFont="1" applyFill="1" applyBorder="1" applyAlignment="1">
      <alignment horizontal="center" vertical="center" wrapText="1"/>
      <protection/>
    </xf>
    <xf numFmtId="0" fontId="10" fillId="0" borderId="0" xfId="59" applyFont="1" applyAlignment="1">
      <alignment vertical="center" wrapText="1"/>
      <protection/>
    </xf>
    <xf numFmtId="0" fontId="8" fillId="33" borderId="10" xfId="59" applyFont="1" applyFill="1" applyBorder="1" applyAlignment="1">
      <alignment vertical="center" wrapText="1"/>
      <protection/>
    </xf>
    <xf numFmtId="172" fontId="11" fillId="34" borderId="10" xfId="57" applyNumberFormat="1" applyFont="1" applyFill="1" applyBorder="1" applyAlignment="1">
      <alignment horizontal="center" vertical="center" wrapText="1"/>
      <protection/>
    </xf>
    <xf numFmtId="172" fontId="11" fillId="0" borderId="10" xfId="57" applyNumberFormat="1" applyFont="1" applyFill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left" vertical="center" wrapText="1"/>
      <protection/>
    </xf>
    <xf numFmtId="3" fontId="4" fillId="0" borderId="0" xfId="59" applyNumberFormat="1" applyFont="1" applyAlignment="1">
      <alignment vertical="center" wrapText="1"/>
      <protection/>
    </xf>
    <xf numFmtId="0" fontId="8" fillId="0" borderId="10" xfId="59" applyFont="1" applyBorder="1" applyAlignment="1">
      <alignment vertical="center" wrapText="1"/>
      <protection/>
    </xf>
    <xf numFmtId="0" fontId="8" fillId="0" borderId="10" xfId="53" applyFont="1" applyBorder="1" applyAlignment="1">
      <alignment vertical="center" wrapText="1"/>
      <protection/>
    </xf>
    <xf numFmtId="172" fontId="11" fillId="0" borderId="10" xfId="53" applyNumberFormat="1" applyFont="1" applyFill="1" applyBorder="1" applyAlignment="1">
      <alignment horizontal="center" vertical="center" wrapText="1"/>
      <protection/>
    </xf>
    <xf numFmtId="172" fontId="11" fillId="0" borderId="10" xfId="53" applyNumberFormat="1" applyFont="1" applyFill="1" applyBorder="1" applyAlignment="1">
      <alignment horizontal="center" vertical="center"/>
      <protection/>
    </xf>
    <xf numFmtId="3" fontId="69" fillId="0" borderId="0" xfId="57" applyNumberFormat="1" applyFont="1" applyFill="1">
      <alignment/>
      <protection/>
    </xf>
    <xf numFmtId="0" fontId="69" fillId="0" borderId="0" xfId="57" applyFont="1" applyFill="1">
      <alignment/>
      <protection/>
    </xf>
    <xf numFmtId="3" fontId="8" fillId="33" borderId="10" xfId="59" applyNumberFormat="1" applyFont="1" applyFill="1" applyBorder="1" applyAlignment="1">
      <alignment horizontal="center" vertical="center" wrapText="1"/>
      <protection/>
    </xf>
    <xf numFmtId="3" fontId="8" fillId="34" borderId="10" xfId="57" applyNumberFormat="1" applyFont="1" applyFill="1" applyBorder="1" applyAlignment="1">
      <alignment horizontal="center" vertical="center" wrapText="1"/>
      <protection/>
    </xf>
    <xf numFmtId="3" fontId="8" fillId="0" borderId="10" xfId="57" applyNumberFormat="1" applyFont="1" applyFill="1" applyBorder="1" applyAlignment="1">
      <alignment horizontal="center" vertical="center" wrapText="1"/>
      <protection/>
    </xf>
    <xf numFmtId="3" fontId="8" fillId="0" borderId="10" xfId="53" applyNumberFormat="1" applyFont="1" applyFill="1" applyBorder="1" applyAlignment="1">
      <alignment horizontal="center" vertical="center" wrapText="1"/>
      <protection/>
    </xf>
    <xf numFmtId="3" fontId="8" fillId="0" borderId="10" xfId="55" applyNumberFormat="1" applyFont="1" applyFill="1" applyBorder="1" applyAlignment="1" applyProtection="1">
      <alignment horizontal="center" vertical="center" wrapText="1" shrinkToFit="1"/>
      <protection/>
    </xf>
    <xf numFmtId="3" fontId="8" fillId="0" borderId="10" xfId="59" applyNumberFormat="1" applyFont="1" applyBorder="1" applyAlignment="1">
      <alignment horizontal="center" vertical="center" wrapText="1"/>
      <protection/>
    </xf>
    <xf numFmtId="3" fontId="8" fillId="0" borderId="10" xfId="54" applyNumberFormat="1" applyFont="1" applyBorder="1" applyAlignment="1">
      <alignment horizontal="center" vertical="center" wrapText="1"/>
      <protection/>
    </xf>
    <xf numFmtId="0" fontId="13" fillId="0" borderId="0" xfId="60" applyFont="1" applyFill="1">
      <alignment/>
      <protection/>
    </xf>
    <xf numFmtId="0" fontId="15" fillId="0" borderId="0" xfId="60" applyFont="1" applyFill="1" applyAlignment="1">
      <alignment/>
      <protection/>
    </xf>
    <xf numFmtId="0" fontId="16" fillId="0" borderId="0" xfId="60" applyFont="1" applyFill="1" applyBorder="1" applyAlignment="1">
      <alignment horizontal="center" vertical="top"/>
      <protection/>
    </xf>
    <xf numFmtId="0" fontId="17" fillId="0" borderId="0" xfId="60" applyFont="1" applyFill="1" applyAlignment="1">
      <alignment vertical="top"/>
      <protection/>
    </xf>
    <xf numFmtId="0" fontId="13" fillId="0" borderId="0" xfId="60" applyFont="1" applyFill="1" applyAlignment="1">
      <alignment horizontal="center" vertical="center" wrapText="1"/>
      <protection/>
    </xf>
    <xf numFmtId="0" fontId="21" fillId="0" borderId="10" xfId="60" applyFont="1" applyFill="1" applyBorder="1" applyAlignment="1">
      <alignment horizontal="center" vertical="center" wrapText="1"/>
      <protection/>
    </xf>
    <xf numFmtId="0" fontId="21" fillId="0" borderId="0" xfId="60" applyFont="1" applyFill="1" applyAlignment="1">
      <alignment vertical="center" wrapText="1"/>
      <protection/>
    </xf>
    <xf numFmtId="0" fontId="20" fillId="0" borderId="0" xfId="60" applyFont="1" applyFill="1">
      <alignment/>
      <protection/>
    </xf>
    <xf numFmtId="3" fontId="22" fillId="0" borderId="0" xfId="60" applyNumberFormat="1" applyFont="1" applyFill="1" applyBorder="1" applyAlignment="1">
      <alignment horizontal="center"/>
      <protection/>
    </xf>
    <xf numFmtId="0" fontId="23" fillId="0" borderId="0" xfId="58" applyFont="1" applyFill="1">
      <alignment/>
      <protection/>
    </xf>
    <xf numFmtId="0" fontId="17" fillId="0" borderId="0" xfId="60" applyFont="1" applyFill="1">
      <alignment/>
      <protection/>
    </xf>
    <xf numFmtId="0" fontId="20" fillId="0" borderId="0" xfId="60" applyFont="1" applyFill="1">
      <alignment/>
      <protection/>
    </xf>
    <xf numFmtId="0" fontId="19" fillId="0" borderId="0" xfId="58" applyFont="1" applyFill="1">
      <alignment/>
      <protection/>
    </xf>
    <xf numFmtId="0" fontId="24" fillId="0" borderId="10" xfId="56" applyFont="1" applyFill="1" applyBorder="1" applyAlignment="1" applyProtection="1">
      <alignment horizontal="left" vertical="center" wrapText="1"/>
      <protection locked="0"/>
    </xf>
    <xf numFmtId="3" fontId="25" fillId="0" borderId="10" xfId="55" applyNumberFormat="1" applyFont="1" applyFill="1" applyBorder="1" applyAlignment="1" applyProtection="1">
      <alignment horizontal="center" vertical="center" wrapText="1" shrinkToFit="1"/>
      <protection/>
    </xf>
    <xf numFmtId="172" fontId="25" fillId="0" borderId="10" xfId="55" applyNumberFormat="1" applyFont="1" applyFill="1" applyBorder="1" applyAlignment="1" applyProtection="1">
      <alignment horizontal="center" vertical="center"/>
      <protection/>
    </xf>
    <xf numFmtId="172" fontId="25" fillId="0" borderId="10" xfId="55" applyNumberFormat="1" applyFont="1" applyFill="1" applyBorder="1" applyAlignment="1" applyProtection="1">
      <alignment horizontal="center" vertical="center" wrapText="1" shrinkToFit="1"/>
      <protection/>
    </xf>
    <xf numFmtId="1" fontId="6" fillId="0" borderId="0" xfId="55" applyNumberFormat="1" applyFont="1" applyFill="1" applyBorder="1" applyAlignment="1" applyProtection="1">
      <alignment horizontal="center" vertical="center"/>
      <protection locked="0"/>
    </xf>
    <xf numFmtId="3" fontId="26" fillId="0" borderId="10" xfId="55" applyNumberFormat="1" applyFont="1" applyFill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>
      <alignment horizontal="left"/>
    </xf>
    <xf numFmtId="172" fontId="27" fillId="0" borderId="10" xfId="55" applyNumberFormat="1" applyFont="1" applyFill="1" applyBorder="1" applyAlignment="1" applyProtection="1">
      <alignment horizontal="center" vertical="center"/>
      <protection/>
    </xf>
    <xf numFmtId="172" fontId="27" fillId="0" borderId="10" xfId="55" applyNumberFormat="1" applyFont="1" applyFill="1" applyBorder="1" applyAlignment="1" applyProtection="1">
      <alignment horizontal="center" vertical="center" wrapText="1" shrinkToFit="1"/>
      <protection/>
    </xf>
    <xf numFmtId="1" fontId="28" fillId="0" borderId="0" xfId="55" applyNumberFormat="1" applyFont="1" applyFill="1" applyBorder="1" applyAlignment="1" applyProtection="1">
      <alignment horizontal="center" vertical="center"/>
      <protection locked="0"/>
    </xf>
    <xf numFmtId="1" fontId="18" fillId="0" borderId="10" xfId="0" applyNumberFormat="1" applyFont="1" applyFill="1" applyBorder="1" applyAlignment="1" applyProtection="1">
      <alignment horizontal="center"/>
      <protection locked="0"/>
    </xf>
    <xf numFmtId="1" fontId="28" fillId="0" borderId="0" xfId="55" applyNumberFormat="1" applyFont="1" applyFill="1" applyBorder="1" applyAlignment="1" applyProtection="1">
      <alignment horizontal="left" wrapText="1" shrinkToFit="1"/>
      <protection locked="0"/>
    </xf>
    <xf numFmtId="3" fontId="29" fillId="0" borderId="0" xfId="55" applyNumberFormat="1" applyFont="1" applyFill="1" applyBorder="1" applyAlignment="1" applyProtection="1">
      <alignment horizontal="center" vertical="center" wrapText="1" shrinkToFit="1"/>
      <protection locked="0"/>
    </xf>
    <xf numFmtId="1" fontId="12" fillId="0" borderId="0" xfId="55" applyNumberFormat="1" applyFont="1" applyFill="1" applyBorder="1" applyAlignment="1" applyProtection="1">
      <alignment horizontal="right"/>
      <protection locked="0"/>
    </xf>
    <xf numFmtId="1" fontId="18" fillId="0" borderId="0" xfId="55" applyNumberFormat="1" applyFont="1" applyFill="1" applyBorder="1" applyAlignment="1" applyProtection="1">
      <alignment horizontal="right"/>
      <protection locked="0"/>
    </xf>
    <xf numFmtId="1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10" xfId="60" applyFont="1" applyFill="1" applyBorder="1" applyAlignment="1">
      <alignment horizontal="center" vertical="center" wrapText="1"/>
      <protection/>
    </xf>
    <xf numFmtId="0" fontId="31" fillId="0" borderId="10" xfId="60" applyFont="1" applyFill="1" applyBorder="1" applyAlignment="1">
      <alignment horizontal="center" vertical="center" wrapText="1"/>
      <protection/>
    </xf>
    <xf numFmtId="0" fontId="32" fillId="0" borderId="0" xfId="60" applyFont="1" applyFill="1" applyAlignment="1">
      <alignment horizontal="center" vertical="center" wrapText="1"/>
      <protection/>
    </xf>
    <xf numFmtId="1" fontId="28" fillId="0" borderId="0" xfId="55" applyNumberFormat="1" applyFont="1" applyFill="1" applyBorder="1" applyProtection="1">
      <alignment/>
      <protection locked="0"/>
    </xf>
    <xf numFmtId="1" fontId="34" fillId="0" borderId="0" xfId="55" applyNumberFormat="1" applyFont="1" applyFill="1" applyBorder="1" applyAlignment="1" applyProtection="1">
      <alignment/>
      <protection locked="0"/>
    </xf>
    <xf numFmtId="1" fontId="28" fillId="0" borderId="0" xfId="55" applyNumberFormat="1" applyFont="1" applyFill="1" applyBorder="1" applyAlignment="1" applyProtection="1">
      <alignment/>
      <protection locked="0"/>
    </xf>
    <xf numFmtId="0" fontId="33" fillId="0" borderId="11" xfId="59" applyFont="1" applyBorder="1" applyAlignment="1">
      <alignment horizontal="right" vertical="center" wrapText="1"/>
      <protection/>
    </xf>
    <xf numFmtId="0" fontId="33" fillId="0" borderId="12" xfId="59" applyFont="1" applyBorder="1" applyAlignment="1">
      <alignment horizontal="right" vertical="center" wrapText="1"/>
      <protection/>
    </xf>
    <xf numFmtId="0" fontId="33" fillId="0" borderId="13" xfId="59" applyFont="1" applyBorder="1" applyAlignment="1">
      <alignment horizontal="right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9" fillId="0" borderId="15" xfId="57" applyFont="1" applyBorder="1" applyAlignment="1">
      <alignment horizontal="center" vertical="center" wrapText="1"/>
      <protection/>
    </xf>
    <xf numFmtId="0" fontId="5" fillId="0" borderId="0" xfId="57" applyFont="1" applyFill="1" applyAlignment="1">
      <alignment horizontal="right" vertical="top"/>
      <protection/>
    </xf>
    <xf numFmtId="0" fontId="6" fillId="0" borderId="0" xfId="57" applyFont="1" applyAlignment="1">
      <alignment horizontal="center" vertical="top" wrapText="1"/>
      <protection/>
    </xf>
    <xf numFmtId="0" fontId="6" fillId="0" borderId="0" xfId="59" applyFont="1" applyFill="1" applyAlignment="1">
      <alignment horizontal="center" vertical="top" wrapText="1"/>
      <protection/>
    </xf>
    <xf numFmtId="0" fontId="7" fillId="0" borderId="0" xfId="59" applyFont="1" applyFill="1" applyAlignment="1">
      <alignment horizontal="center" vertical="top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1" fontId="28" fillId="0" borderId="0" xfId="55" applyNumberFormat="1" applyFont="1" applyFill="1" applyBorder="1" applyAlignment="1" applyProtection="1">
      <alignment horizontal="center"/>
      <protection locked="0"/>
    </xf>
    <xf numFmtId="1" fontId="18" fillId="0" borderId="16" xfId="55" applyNumberFormat="1" applyFont="1" applyFill="1" applyBorder="1" applyAlignment="1" applyProtection="1">
      <alignment horizontal="center" vertical="center" wrapText="1"/>
      <protection locked="0"/>
    </xf>
    <xf numFmtId="1" fontId="18" fillId="0" borderId="17" xfId="55" applyNumberFormat="1" applyFont="1" applyFill="1" applyBorder="1" applyAlignment="1" applyProtection="1">
      <alignment horizontal="center" vertical="center" wrapText="1"/>
      <protection locked="0"/>
    </xf>
    <xf numFmtId="1" fontId="18" fillId="0" borderId="18" xfId="55" applyNumberFormat="1" applyFont="1" applyFill="1" applyBorder="1" applyAlignment="1" applyProtection="1">
      <alignment horizontal="center" vertical="center" wrapText="1"/>
      <protection locked="0"/>
    </xf>
    <xf numFmtId="1" fontId="18" fillId="0" borderId="16" xfId="56" applyNumberFormat="1" applyFont="1" applyFill="1" applyBorder="1" applyAlignment="1" applyProtection="1">
      <alignment horizontal="center" vertical="center" wrapText="1"/>
      <protection/>
    </xf>
    <xf numFmtId="1" fontId="18" fillId="0" borderId="17" xfId="56" applyNumberFormat="1" applyFont="1" applyFill="1" applyBorder="1" applyAlignment="1" applyProtection="1">
      <alignment horizontal="center" vertical="center" wrapText="1"/>
      <protection/>
    </xf>
    <xf numFmtId="1" fontId="18" fillId="0" borderId="18" xfId="56" applyNumberFormat="1" applyFont="1" applyFill="1" applyBorder="1" applyAlignment="1" applyProtection="1">
      <alignment horizontal="center" vertical="center" wrapText="1"/>
      <protection/>
    </xf>
    <xf numFmtId="0" fontId="15" fillId="0" borderId="0" xfId="60" applyFont="1" applyFill="1" applyAlignment="1">
      <alignment horizontal="center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14" fillId="0" borderId="0" xfId="60" applyFont="1" applyFill="1" applyAlignment="1">
      <alignment horizontal="center" vertical="center" wrapText="1"/>
      <protection/>
    </xf>
    <xf numFmtId="1" fontId="18" fillId="0" borderId="10" xfId="0" applyNumberFormat="1" applyFont="1" applyFill="1" applyBorder="1" applyAlignment="1" applyProtection="1">
      <alignment horizontal="right"/>
      <protection locked="0"/>
    </xf>
    <xf numFmtId="0" fontId="30" fillId="0" borderId="10" xfId="0" applyFont="1" applyFill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6 2" xfId="54"/>
    <cellStyle name="Обычный 9" xfId="55"/>
    <cellStyle name="Обычный_06" xfId="56"/>
    <cellStyle name="Обычный_4 категории вмесмте СОЦ_УРАЗЛИВІ__ТАБО_4 категорії Квота!!!_2014 рік" xfId="57"/>
    <cellStyle name="Обычный_АктЗах_5%квот Оксана" xfId="58"/>
    <cellStyle name="Обычный_Перевірка_Молодь_до 18 років" xfId="59"/>
    <cellStyle name="Обычный_Табл. 3.1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="50" zoomScaleNormal="50" zoomScalePageLayoutView="0" workbookViewId="0" topLeftCell="A1">
      <selection activeCell="N9" sqref="N9:N10"/>
    </sheetView>
  </sheetViews>
  <sheetFormatPr defaultColWidth="8.00390625" defaultRowHeight="15"/>
  <cols>
    <col min="1" max="1" width="76.421875" style="1" customWidth="1"/>
    <col min="2" max="2" width="13.00390625" style="1" customWidth="1"/>
    <col min="3" max="3" width="17.28125" style="16" customWidth="1"/>
    <col min="4" max="4" width="13.00390625" style="16" customWidth="1"/>
    <col min="5" max="5" width="19.421875" style="16" customWidth="1"/>
    <col min="6" max="6" width="12.7109375" style="1" customWidth="1"/>
    <col min="7" max="16384" width="8.00390625" style="1" customWidth="1"/>
  </cols>
  <sheetData>
    <row r="1" spans="3:6" ht="8.25" customHeight="1">
      <c r="C1" s="67"/>
      <c r="D1" s="67"/>
      <c r="E1" s="67"/>
      <c r="F1" s="67"/>
    </row>
    <row r="2" spans="1:6" ht="31.5" customHeight="1">
      <c r="A2" s="68" t="s">
        <v>50</v>
      </c>
      <c r="B2" s="68"/>
      <c r="C2" s="68"/>
      <c r="D2" s="68"/>
      <c r="E2" s="68"/>
      <c r="F2" s="68"/>
    </row>
    <row r="3" spans="1:6" ht="24" customHeight="1">
      <c r="A3" s="69" t="s">
        <v>68</v>
      </c>
      <c r="B3" s="69"/>
      <c r="C3" s="69"/>
      <c r="D3" s="69"/>
      <c r="E3" s="69"/>
      <c r="F3" s="69"/>
    </row>
    <row r="4" spans="1:6" s="2" customFormat="1" ht="33.75" customHeight="1">
      <c r="A4" s="70" t="s">
        <v>0</v>
      </c>
      <c r="B4" s="70"/>
      <c r="C4" s="70"/>
      <c r="D4" s="70"/>
      <c r="E4" s="70"/>
      <c r="F4" s="70"/>
    </row>
    <row r="5" spans="1:6" s="2" customFormat="1" ht="42.75" customHeight="1">
      <c r="A5" s="71" t="s">
        <v>1</v>
      </c>
      <c r="B5" s="62" t="s">
        <v>2</v>
      </c>
      <c r="C5" s="64" t="s">
        <v>3</v>
      </c>
      <c r="D5" s="65" t="s">
        <v>4</v>
      </c>
      <c r="E5" s="64" t="s">
        <v>5</v>
      </c>
      <c r="F5" s="65" t="s">
        <v>6</v>
      </c>
    </row>
    <row r="6" spans="1:6" s="2" customFormat="1" ht="37.5" customHeight="1">
      <c r="A6" s="71"/>
      <c r="B6" s="63"/>
      <c r="C6" s="64" t="s">
        <v>3</v>
      </c>
      <c r="D6" s="66"/>
      <c r="E6" s="64" t="s">
        <v>5</v>
      </c>
      <c r="F6" s="66"/>
    </row>
    <row r="7" spans="1:6" s="5" customFormat="1" ht="18.75" customHeight="1">
      <c r="A7" s="3" t="s">
        <v>7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6" s="2" customFormat="1" ht="43.5" customHeight="1">
      <c r="A8" s="6" t="s">
        <v>8</v>
      </c>
      <c r="B8" s="17">
        <f>3!B8</f>
        <v>22714</v>
      </c>
      <c r="C8" s="18">
        <f>B8-E8</f>
        <v>11191</v>
      </c>
      <c r="D8" s="7">
        <f>100-F8</f>
        <v>49.3</v>
      </c>
      <c r="E8" s="19">
        <f>3!Y8</f>
        <v>11523</v>
      </c>
      <c r="F8" s="8">
        <f>ROUND(E8/B8*100,1)</f>
        <v>50.7</v>
      </c>
    </row>
    <row r="9" spans="1:8" s="2" customFormat="1" ht="61.5" customHeight="1">
      <c r="A9" s="9" t="s">
        <v>9</v>
      </c>
      <c r="B9" s="21">
        <f>3!E8</f>
        <v>3152</v>
      </c>
      <c r="C9" s="18">
        <f aca="true" t="shared" si="0" ref="C9:C15">B9-E9</f>
        <v>2165.75</v>
      </c>
      <c r="D9" s="7">
        <f>100-F9</f>
        <v>68.7</v>
      </c>
      <c r="E9" s="19">
        <f>3!Z8</f>
        <v>986.25</v>
      </c>
      <c r="F9" s="8">
        <f>ROUND(E9/B9*100,1)</f>
        <v>31.3</v>
      </c>
      <c r="H9" s="10"/>
    </row>
    <row r="10" spans="1:10" s="2" customFormat="1" ht="45" customHeight="1">
      <c r="A10" s="11" t="s">
        <v>10</v>
      </c>
      <c r="B10" s="22">
        <f>3!H8</f>
        <v>1458</v>
      </c>
      <c r="C10" s="18">
        <f t="shared" si="0"/>
        <v>557</v>
      </c>
      <c r="D10" s="7">
        <f>100-F10</f>
        <v>38.2</v>
      </c>
      <c r="E10" s="19">
        <f>3!AA8</f>
        <v>901</v>
      </c>
      <c r="F10" s="8">
        <f>ROUND(E10/B10*100,1)</f>
        <v>61.8</v>
      </c>
      <c r="J10" s="10"/>
    </row>
    <row r="11" spans="1:6" s="2" customFormat="1" ht="63" customHeight="1">
      <c r="A11" s="11" t="s">
        <v>11</v>
      </c>
      <c r="B11" s="22">
        <f>3!K8</f>
        <v>968</v>
      </c>
      <c r="C11" s="18">
        <f t="shared" si="0"/>
        <v>300</v>
      </c>
      <c r="D11" s="7">
        <f>100-F11</f>
        <v>31</v>
      </c>
      <c r="E11" s="19">
        <f>3!AB8+3!AM8</f>
        <v>668</v>
      </c>
      <c r="F11" s="8">
        <f>ROUND(E11/B11*100,1)</f>
        <v>69</v>
      </c>
    </row>
    <row r="12" spans="1:7" s="2" customFormat="1" ht="67.5" customHeight="1">
      <c r="A12" s="11" t="s">
        <v>12</v>
      </c>
      <c r="B12" s="22">
        <f>3!N8</f>
        <v>19002</v>
      </c>
      <c r="C12" s="18">
        <f t="shared" si="0"/>
        <v>9394</v>
      </c>
      <c r="D12" s="7">
        <f>100-F12</f>
        <v>49.4</v>
      </c>
      <c r="E12" s="19">
        <f>3!AC8</f>
        <v>9608</v>
      </c>
      <c r="F12" s="8">
        <f>ROUND(E12/B12*100,1)</f>
        <v>50.6</v>
      </c>
      <c r="G12" s="10"/>
    </row>
    <row r="13" spans="1:7" s="2" customFormat="1" ht="43.5" customHeight="1">
      <c r="A13" s="59" t="s">
        <v>64</v>
      </c>
      <c r="B13" s="60"/>
      <c r="C13" s="60"/>
      <c r="D13" s="60"/>
      <c r="E13" s="60"/>
      <c r="F13" s="61"/>
      <c r="G13" s="10"/>
    </row>
    <row r="14" spans="1:7" s="2" customFormat="1" ht="51.75" customHeight="1">
      <c r="A14" s="12" t="s">
        <v>13</v>
      </c>
      <c r="B14" s="23">
        <f>3!Q8</f>
        <v>19274</v>
      </c>
      <c r="C14" s="20">
        <f t="shared" si="0"/>
        <v>9100</v>
      </c>
      <c r="D14" s="13">
        <f>100-F14</f>
        <v>47.2</v>
      </c>
      <c r="E14" s="20">
        <f>3!AD8</f>
        <v>10174</v>
      </c>
      <c r="F14" s="14">
        <f>ROUND(E14/B14*100,1)</f>
        <v>52.8</v>
      </c>
      <c r="G14" s="10"/>
    </row>
    <row r="15" spans="1:6" s="2" customFormat="1" ht="39.75" customHeight="1">
      <c r="A15" s="12" t="s">
        <v>14</v>
      </c>
      <c r="B15" s="23">
        <f>3!T8</f>
        <v>13845</v>
      </c>
      <c r="C15" s="20">
        <f t="shared" si="0"/>
        <v>6417</v>
      </c>
      <c r="D15" s="13">
        <f>100-F15</f>
        <v>46.3</v>
      </c>
      <c r="E15" s="20">
        <f>3!AE8</f>
        <v>7428</v>
      </c>
      <c r="F15" s="14">
        <f>ROUND(E15/B15*100,1)</f>
        <v>53.7</v>
      </c>
    </row>
    <row r="16" spans="1:6" s="2" customFormat="1" ht="15.75" customHeight="1">
      <c r="A16" s="1"/>
      <c r="B16" s="1"/>
      <c r="C16" s="15"/>
      <c r="D16" s="15"/>
      <c r="E16" s="15"/>
      <c r="F16" s="1"/>
    </row>
    <row r="17" ht="15" customHeight="1">
      <c r="E17" s="15"/>
    </row>
  </sheetData>
  <sheetProtection/>
  <mergeCells count="11">
    <mergeCell ref="C1:F1"/>
    <mergeCell ref="A2:F2"/>
    <mergeCell ref="A3:F3"/>
    <mergeCell ref="A4:F4"/>
    <mergeCell ref="A5:A6"/>
    <mergeCell ref="A13:F13"/>
    <mergeCell ref="B5:B6"/>
    <mergeCell ref="C5:C6"/>
    <mergeCell ref="D5:D6"/>
    <mergeCell ref="E5:E6"/>
    <mergeCell ref="F5:F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9"/>
  <sheetViews>
    <sheetView tabSelected="1" view="pageBreakPreview" zoomScale="80" zoomScaleSheetLayoutView="80" zoomScalePageLayoutView="0" workbookViewId="0" topLeftCell="A1">
      <selection activeCell="C8" sqref="C8"/>
    </sheetView>
  </sheetViews>
  <sheetFormatPr defaultColWidth="9.140625" defaultRowHeight="15"/>
  <cols>
    <col min="1" max="1" width="15.7109375" style="34" customWidth="1"/>
    <col min="2" max="2" width="7.7109375" style="34" customWidth="1"/>
    <col min="3" max="4" width="8.421875" style="34" customWidth="1"/>
    <col min="5" max="5" width="8.28125" style="34" customWidth="1"/>
    <col min="6" max="7" width="8.421875" style="34" customWidth="1"/>
    <col min="8" max="8" width="7.28125" style="34" customWidth="1"/>
    <col min="9" max="19" width="8.421875" style="34" customWidth="1"/>
    <col min="20" max="20" width="7.7109375" style="34" customWidth="1"/>
    <col min="21" max="22" width="8.421875" style="34" customWidth="1"/>
    <col min="23" max="44" width="10.421875" style="34" customWidth="1"/>
    <col min="45" max="16384" width="9.140625" style="34" customWidth="1"/>
  </cols>
  <sheetData>
    <row r="1" spans="1:22" s="24" customFormat="1" ht="29.25" customHeight="1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s="24" customFormat="1" ht="23.25" customHeight="1">
      <c r="A2" s="82" t="s">
        <v>67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2:22" s="24" customFormat="1" ht="0.75" customHeight="1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25"/>
      <c r="Q3" s="25"/>
      <c r="R3" s="25"/>
      <c r="S3" s="25"/>
      <c r="T3" s="25"/>
      <c r="U3" s="25"/>
      <c r="V3" s="25"/>
    </row>
    <row r="4" spans="1:21" s="27" customFormat="1" ht="9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40" s="28" customFormat="1" ht="81.75" customHeight="1">
      <c r="A5" s="80"/>
      <c r="B5" s="81" t="s">
        <v>16</v>
      </c>
      <c r="C5" s="81"/>
      <c r="D5" s="81"/>
      <c r="E5" s="81" t="s">
        <v>63</v>
      </c>
      <c r="F5" s="81"/>
      <c r="G5" s="81"/>
      <c r="H5" s="81" t="s">
        <v>17</v>
      </c>
      <c r="I5" s="81"/>
      <c r="J5" s="81"/>
      <c r="K5" s="81" t="s">
        <v>18</v>
      </c>
      <c r="L5" s="81"/>
      <c r="M5" s="81"/>
      <c r="N5" s="81" t="s">
        <v>19</v>
      </c>
      <c r="O5" s="81"/>
      <c r="P5" s="81"/>
      <c r="Q5" s="73" t="s">
        <v>20</v>
      </c>
      <c r="R5" s="74"/>
      <c r="S5" s="75"/>
      <c r="T5" s="76" t="s">
        <v>21</v>
      </c>
      <c r="U5" s="77"/>
      <c r="V5" s="78"/>
      <c r="Y5" s="72" t="s">
        <v>62</v>
      </c>
      <c r="Z5" s="72"/>
      <c r="AA5" s="72"/>
      <c r="AB5" s="72"/>
      <c r="AC5" s="72"/>
      <c r="AD5" s="72"/>
      <c r="AE5" s="72"/>
      <c r="AF5" s="56"/>
      <c r="AG5" s="58"/>
      <c r="AH5" s="72" t="s">
        <v>51</v>
      </c>
      <c r="AI5" s="72"/>
      <c r="AJ5" s="72"/>
      <c r="AK5" s="56"/>
      <c r="AL5" s="56"/>
      <c r="AM5" s="56" t="s">
        <v>52</v>
      </c>
      <c r="AN5" s="56"/>
    </row>
    <row r="6" spans="1:40" s="55" customFormat="1" ht="51" customHeight="1">
      <c r="A6" s="80"/>
      <c r="B6" s="53" t="s">
        <v>2</v>
      </c>
      <c r="C6" s="54" t="s">
        <v>22</v>
      </c>
      <c r="D6" s="54" t="s">
        <v>23</v>
      </c>
      <c r="E6" s="53" t="s">
        <v>2</v>
      </c>
      <c r="F6" s="54" t="s">
        <v>22</v>
      </c>
      <c r="G6" s="54" t="s">
        <v>23</v>
      </c>
      <c r="H6" s="54" t="s">
        <v>2</v>
      </c>
      <c r="I6" s="54" t="s">
        <v>22</v>
      </c>
      <c r="J6" s="54" t="s">
        <v>23</v>
      </c>
      <c r="K6" s="54" t="s">
        <v>2</v>
      </c>
      <c r="L6" s="54" t="s">
        <v>22</v>
      </c>
      <c r="M6" s="54" t="s">
        <v>23</v>
      </c>
      <c r="N6" s="53" t="s">
        <v>2</v>
      </c>
      <c r="O6" s="54" t="s">
        <v>22</v>
      </c>
      <c r="P6" s="54" t="s">
        <v>23</v>
      </c>
      <c r="Q6" s="53" t="s">
        <v>2</v>
      </c>
      <c r="R6" s="54" t="s">
        <v>22</v>
      </c>
      <c r="S6" s="54" t="s">
        <v>23</v>
      </c>
      <c r="T6" s="53" t="s">
        <v>2</v>
      </c>
      <c r="U6" s="54" t="s">
        <v>22</v>
      </c>
      <c r="V6" s="54" t="s">
        <v>23</v>
      </c>
      <c r="Y6" s="57" t="s">
        <v>53</v>
      </c>
      <c r="Z6" s="57" t="s">
        <v>65</v>
      </c>
      <c r="AA6" s="57" t="s">
        <v>66</v>
      </c>
      <c r="AB6" s="57" t="s">
        <v>54</v>
      </c>
      <c r="AC6" s="57" t="s">
        <v>55</v>
      </c>
      <c r="AD6" s="57" t="s">
        <v>56</v>
      </c>
      <c r="AE6" s="57" t="s">
        <v>57</v>
      </c>
      <c r="AF6" s="57"/>
      <c r="AG6" s="57"/>
      <c r="AH6" s="57" t="s">
        <v>58</v>
      </c>
      <c r="AI6" s="57" t="s">
        <v>59</v>
      </c>
      <c r="AJ6" s="57" t="s">
        <v>60</v>
      </c>
      <c r="AK6" s="57" t="s">
        <v>61</v>
      </c>
      <c r="AL6" s="57"/>
      <c r="AM6" s="57" t="s">
        <v>58</v>
      </c>
      <c r="AN6" s="57"/>
    </row>
    <row r="7" spans="1:22" s="30" customFormat="1" ht="11.25" customHeight="1">
      <c r="A7" s="29" t="s">
        <v>24</v>
      </c>
      <c r="B7" s="29">
        <v>1</v>
      </c>
      <c r="C7" s="29">
        <v>2</v>
      </c>
      <c r="D7" s="29">
        <v>3</v>
      </c>
      <c r="E7" s="29">
        <v>1</v>
      </c>
      <c r="F7" s="29">
        <v>2</v>
      </c>
      <c r="G7" s="29">
        <v>3</v>
      </c>
      <c r="H7" s="29">
        <v>4</v>
      </c>
      <c r="I7" s="29">
        <v>5</v>
      </c>
      <c r="J7" s="29">
        <v>6</v>
      </c>
      <c r="K7" s="29">
        <v>7</v>
      </c>
      <c r="L7" s="29">
        <v>8</v>
      </c>
      <c r="M7" s="29">
        <v>9</v>
      </c>
      <c r="N7" s="29">
        <v>10</v>
      </c>
      <c r="O7" s="29">
        <v>11</v>
      </c>
      <c r="P7" s="29">
        <v>12</v>
      </c>
      <c r="Q7" s="29">
        <v>13</v>
      </c>
      <c r="R7" s="29">
        <v>14</v>
      </c>
      <c r="S7" s="29">
        <v>15</v>
      </c>
      <c r="T7" s="29">
        <v>16</v>
      </c>
      <c r="U7" s="29">
        <v>17</v>
      </c>
      <c r="V7" s="29">
        <v>18</v>
      </c>
    </row>
    <row r="8" spans="1:39" s="41" customFormat="1" ht="30" customHeight="1">
      <c r="A8" s="37" t="s">
        <v>25</v>
      </c>
      <c r="B8" s="38">
        <f>SUM(B9:B32)</f>
        <v>22714</v>
      </c>
      <c r="C8" s="39">
        <f>100-D8</f>
        <v>49.26917319714713</v>
      </c>
      <c r="D8" s="40">
        <f>Y8/B8*100</f>
        <v>50.73082680285287</v>
      </c>
      <c r="E8" s="38">
        <f>SUM(E9:E32)</f>
        <v>3152</v>
      </c>
      <c r="F8" s="39">
        <f>100-G8</f>
        <v>68.7103426395939</v>
      </c>
      <c r="G8" s="40">
        <f>Z8/E8*100</f>
        <v>31.289657360406093</v>
      </c>
      <c r="H8" s="38">
        <f>SUM(H9:H32)</f>
        <v>1458</v>
      </c>
      <c r="I8" s="39">
        <f>100-J8</f>
        <v>38.203017832647454</v>
      </c>
      <c r="J8" s="40">
        <f>AA8/H8*100</f>
        <v>61.796982167352546</v>
      </c>
      <c r="K8" s="38">
        <f>SUM(K9:K32)</f>
        <v>968</v>
      </c>
      <c r="L8" s="39">
        <f>100-M8</f>
        <v>30.99173553719008</v>
      </c>
      <c r="M8" s="40">
        <f>(AB8+AM8)/K8*100</f>
        <v>69.00826446280992</v>
      </c>
      <c r="N8" s="38">
        <f>SUM(N9:N32)</f>
        <v>19002</v>
      </c>
      <c r="O8" s="39">
        <f>100-P8</f>
        <v>49.43690137880223</v>
      </c>
      <c r="P8" s="40">
        <f>AC8/N8*100</f>
        <v>50.56309862119777</v>
      </c>
      <c r="Q8" s="38">
        <f>SUM(Q9:Q32)</f>
        <v>19274</v>
      </c>
      <c r="R8" s="39">
        <f>100-S8</f>
        <v>47.213863235446716</v>
      </c>
      <c r="S8" s="40">
        <f>AD8/Q8*100</f>
        <v>52.786136764553284</v>
      </c>
      <c r="T8" s="38">
        <f>SUM(T9:T32)</f>
        <v>13845</v>
      </c>
      <c r="U8" s="39">
        <f>100-V8</f>
        <v>46.34886240520043</v>
      </c>
      <c r="V8" s="40">
        <f>AE8/T8*100</f>
        <v>53.65113759479957</v>
      </c>
      <c r="Y8" s="42">
        <f aca="true" t="shared" si="0" ref="Y8:AE8">SUM(Y9:Y32)</f>
        <v>11523</v>
      </c>
      <c r="Z8" s="42">
        <f t="shared" si="0"/>
        <v>986.25</v>
      </c>
      <c r="AA8" s="42">
        <f t="shared" si="0"/>
        <v>901</v>
      </c>
      <c r="AB8" s="42">
        <f t="shared" si="0"/>
        <v>661</v>
      </c>
      <c r="AC8" s="42">
        <f t="shared" si="0"/>
        <v>9608</v>
      </c>
      <c r="AD8" s="42">
        <f t="shared" si="0"/>
        <v>10174</v>
      </c>
      <c r="AE8" s="42">
        <f t="shared" si="0"/>
        <v>7428</v>
      </c>
      <c r="AH8" s="42">
        <f aca="true" t="shared" si="1" ref="AH8:AM8">SUM(AH9:AH32)</f>
        <v>476</v>
      </c>
      <c r="AI8" s="42">
        <f t="shared" si="1"/>
        <v>437</v>
      </c>
      <c r="AJ8" s="42">
        <f t="shared" si="1"/>
        <v>73.25</v>
      </c>
      <c r="AK8" s="42">
        <f t="shared" si="1"/>
        <v>293</v>
      </c>
      <c r="AM8" s="42">
        <f t="shared" si="1"/>
        <v>7</v>
      </c>
    </row>
    <row r="9" spans="1:39" s="46" customFormat="1" ht="18.75" customHeight="1">
      <c r="A9" s="43" t="s">
        <v>26</v>
      </c>
      <c r="B9" s="47">
        <v>655</v>
      </c>
      <c r="C9" s="44">
        <f aca="true" t="shared" si="2" ref="C9:C32">100-D9</f>
        <v>92.21374045801527</v>
      </c>
      <c r="D9" s="45">
        <f aca="true" t="shared" si="3" ref="D9:D32">Y9/B9*100</f>
        <v>7.786259541984733</v>
      </c>
      <c r="E9" s="52">
        <v>298</v>
      </c>
      <c r="F9" s="44">
        <f aca="true" t="shared" si="4" ref="F9:F32">100-G9</f>
        <v>90.01677852348993</v>
      </c>
      <c r="G9" s="45">
        <f aca="true" t="shared" si="5" ref="G9:G32">Z9/E9*100</f>
        <v>9.983221476510067</v>
      </c>
      <c r="H9" s="47">
        <v>55</v>
      </c>
      <c r="I9" s="44">
        <f aca="true" t="shared" si="6" ref="I9:I32">100-J9</f>
        <v>90.9090909090909</v>
      </c>
      <c r="J9" s="45">
        <f aca="true" t="shared" si="7" ref="J9:J32">AA9/H9*100</f>
        <v>9.090909090909092</v>
      </c>
      <c r="K9" s="52">
        <v>38</v>
      </c>
      <c r="L9" s="44">
        <f aca="true" t="shared" si="8" ref="L9:L32">100-M9</f>
        <v>97.36842105263158</v>
      </c>
      <c r="M9" s="45">
        <f aca="true" t="shared" si="9" ref="M9:M32">(AB9+AM9)/K9*100</f>
        <v>2.631578947368421</v>
      </c>
      <c r="N9" s="47">
        <v>595</v>
      </c>
      <c r="O9" s="44">
        <f aca="true" t="shared" si="10" ref="O9:O32">100-P9</f>
        <v>91.9327731092437</v>
      </c>
      <c r="P9" s="45">
        <f aca="true" t="shared" si="11" ref="P9:P32">AC9/N9*100</f>
        <v>8.067226890756302</v>
      </c>
      <c r="Q9" s="47">
        <v>504</v>
      </c>
      <c r="R9" s="44">
        <f aca="true" t="shared" si="12" ref="R9:R32">100-S9</f>
        <v>92.26190476190476</v>
      </c>
      <c r="S9" s="45">
        <f aca="true" t="shared" si="13" ref="S9:S32">AD9/Q9*100</f>
        <v>7.738095238095238</v>
      </c>
      <c r="T9" s="47">
        <v>429</v>
      </c>
      <c r="U9" s="44">
        <f aca="true" t="shared" si="14" ref="U9:U32">100-V9</f>
        <v>91.37529137529137</v>
      </c>
      <c r="V9" s="45">
        <f aca="true" t="shared" si="15" ref="V9:V32">AE9/T9*100</f>
        <v>8.624708624708624</v>
      </c>
      <c r="Y9" s="83">
        <v>51</v>
      </c>
      <c r="Z9" s="83">
        <f>AH9+AI9+AJ9</f>
        <v>29.75</v>
      </c>
      <c r="AA9" s="83">
        <v>5</v>
      </c>
      <c r="AB9" s="83">
        <v>1</v>
      </c>
      <c r="AC9" s="83">
        <v>48</v>
      </c>
      <c r="AD9" s="83">
        <v>39</v>
      </c>
      <c r="AE9" s="83">
        <v>37</v>
      </c>
      <c r="AH9" s="52">
        <v>17</v>
      </c>
      <c r="AI9" s="83">
        <v>5</v>
      </c>
      <c r="AJ9" s="52">
        <f>AK9*0.25</f>
        <v>7.75</v>
      </c>
      <c r="AK9" s="84">
        <v>31</v>
      </c>
      <c r="AM9" s="52">
        <v>0</v>
      </c>
    </row>
    <row r="10" spans="1:39" s="46" customFormat="1" ht="18.75" customHeight="1">
      <c r="A10" s="43" t="s">
        <v>27</v>
      </c>
      <c r="B10" s="47">
        <v>1075</v>
      </c>
      <c r="C10" s="44">
        <f t="shared" si="2"/>
        <v>93.3953488372093</v>
      </c>
      <c r="D10" s="45">
        <f t="shared" si="3"/>
        <v>6.604651162790698</v>
      </c>
      <c r="E10" s="52">
        <v>325</v>
      </c>
      <c r="F10" s="44">
        <f t="shared" si="4"/>
        <v>87.53846153846153</v>
      </c>
      <c r="G10" s="45">
        <f t="shared" si="5"/>
        <v>12.461538461538462</v>
      </c>
      <c r="H10" s="47">
        <v>108</v>
      </c>
      <c r="I10" s="44">
        <f t="shared" si="6"/>
        <v>93.51851851851852</v>
      </c>
      <c r="J10" s="45">
        <f t="shared" si="7"/>
        <v>6.481481481481481</v>
      </c>
      <c r="K10" s="52">
        <v>51</v>
      </c>
      <c r="L10" s="44">
        <f t="shared" si="8"/>
        <v>86.27450980392157</v>
      </c>
      <c r="M10" s="45">
        <f t="shared" si="9"/>
        <v>13.725490196078432</v>
      </c>
      <c r="N10" s="47">
        <v>1017</v>
      </c>
      <c r="O10" s="44">
        <f t="shared" si="10"/>
        <v>93.41199606686332</v>
      </c>
      <c r="P10" s="45">
        <f t="shared" si="11"/>
        <v>6.588003933136677</v>
      </c>
      <c r="Q10" s="47">
        <v>808</v>
      </c>
      <c r="R10" s="44">
        <f t="shared" si="12"/>
        <v>93.44059405940594</v>
      </c>
      <c r="S10" s="45">
        <f t="shared" si="13"/>
        <v>6.5594059405940595</v>
      </c>
      <c r="T10" s="47">
        <v>599</v>
      </c>
      <c r="U10" s="44">
        <f t="shared" si="14"/>
        <v>93.32220367278798</v>
      </c>
      <c r="V10" s="45">
        <f t="shared" si="15"/>
        <v>6.67779632721202</v>
      </c>
      <c r="Y10" s="83">
        <v>71</v>
      </c>
      <c r="Z10" s="83">
        <f aca="true" t="shared" si="16" ref="Z10:Z32">AH10+AI10+AJ10</f>
        <v>40.5</v>
      </c>
      <c r="AA10" s="83">
        <v>7</v>
      </c>
      <c r="AB10" s="83">
        <v>7</v>
      </c>
      <c r="AC10" s="83">
        <v>67</v>
      </c>
      <c r="AD10" s="83">
        <v>53</v>
      </c>
      <c r="AE10" s="83">
        <v>40</v>
      </c>
      <c r="AH10" s="52">
        <v>20</v>
      </c>
      <c r="AI10" s="83">
        <v>8</v>
      </c>
      <c r="AJ10" s="52">
        <f aca="true" t="shared" si="17" ref="AJ10:AJ32">AK10*0.25</f>
        <v>12.5</v>
      </c>
      <c r="AK10" s="84">
        <v>50</v>
      </c>
      <c r="AM10" s="52">
        <v>0</v>
      </c>
    </row>
    <row r="11" spans="1:39" s="46" customFormat="1" ht="18.75" customHeight="1">
      <c r="A11" s="43" t="s">
        <v>28</v>
      </c>
      <c r="B11" s="47">
        <v>876</v>
      </c>
      <c r="C11" s="44">
        <f t="shared" si="2"/>
        <v>95.4337899543379</v>
      </c>
      <c r="D11" s="45">
        <f t="shared" si="3"/>
        <v>4.5662100456621</v>
      </c>
      <c r="E11" s="52">
        <v>316</v>
      </c>
      <c r="F11" s="44">
        <f t="shared" si="4"/>
        <v>86.47151898734177</v>
      </c>
      <c r="G11" s="45">
        <f t="shared" si="5"/>
        <v>13.528481012658228</v>
      </c>
      <c r="H11" s="47">
        <v>96</v>
      </c>
      <c r="I11" s="44">
        <f t="shared" si="6"/>
        <v>90.625</v>
      </c>
      <c r="J11" s="45">
        <f t="shared" si="7"/>
        <v>9.375</v>
      </c>
      <c r="K11" s="52">
        <v>54</v>
      </c>
      <c r="L11" s="44">
        <f t="shared" si="8"/>
        <v>96.29629629629629</v>
      </c>
      <c r="M11" s="45">
        <f t="shared" si="9"/>
        <v>3.7037037037037033</v>
      </c>
      <c r="N11" s="47">
        <v>792</v>
      </c>
      <c r="O11" s="44">
        <f t="shared" si="10"/>
        <v>95.32828282828282</v>
      </c>
      <c r="P11" s="45">
        <f t="shared" si="11"/>
        <v>4.671717171717172</v>
      </c>
      <c r="Q11" s="47">
        <v>639</v>
      </c>
      <c r="R11" s="44">
        <f t="shared" si="12"/>
        <v>95.61815336463224</v>
      </c>
      <c r="S11" s="45">
        <f t="shared" si="13"/>
        <v>4.381846635367762</v>
      </c>
      <c r="T11" s="47">
        <v>448</v>
      </c>
      <c r="U11" s="44">
        <f t="shared" si="14"/>
        <v>96.20535714285714</v>
      </c>
      <c r="V11" s="45">
        <f t="shared" si="15"/>
        <v>3.7946428571428568</v>
      </c>
      <c r="Y11" s="83">
        <v>40</v>
      </c>
      <c r="Z11" s="83">
        <f t="shared" si="16"/>
        <v>42.75</v>
      </c>
      <c r="AA11" s="83">
        <v>9</v>
      </c>
      <c r="AB11" s="83">
        <v>2</v>
      </c>
      <c r="AC11" s="83">
        <v>37</v>
      </c>
      <c r="AD11" s="83">
        <v>28</v>
      </c>
      <c r="AE11" s="83">
        <v>17</v>
      </c>
      <c r="AH11" s="52">
        <v>21</v>
      </c>
      <c r="AI11" s="83">
        <v>7</v>
      </c>
      <c r="AJ11" s="52">
        <f t="shared" si="17"/>
        <v>14.75</v>
      </c>
      <c r="AK11" s="84">
        <v>59</v>
      </c>
      <c r="AM11" s="52">
        <v>0</v>
      </c>
    </row>
    <row r="12" spans="1:39" s="46" customFormat="1" ht="18.75" customHeight="1">
      <c r="A12" s="43" t="s">
        <v>29</v>
      </c>
      <c r="B12" s="47">
        <v>443</v>
      </c>
      <c r="C12" s="44">
        <f t="shared" si="2"/>
        <v>92.09932279909707</v>
      </c>
      <c r="D12" s="45">
        <f t="shared" si="3"/>
        <v>7.900677200902935</v>
      </c>
      <c r="E12" s="52">
        <v>355</v>
      </c>
      <c r="F12" s="44">
        <f t="shared" si="4"/>
        <v>87.95774647887323</v>
      </c>
      <c r="G12" s="45">
        <f t="shared" si="5"/>
        <v>12.042253521126762</v>
      </c>
      <c r="H12" s="47">
        <v>46</v>
      </c>
      <c r="I12" s="44">
        <f t="shared" si="6"/>
        <v>78.26086956521739</v>
      </c>
      <c r="J12" s="45">
        <f t="shared" si="7"/>
        <v>21.73913043478261</v>
      </c>
      <c r="K12" s="52">
        <v>69</v>
      </c>
      <c r="L12" s="44">
        <f t="shared" si="8"/>
        <v>78.26086956521739</v>
      </c>
      <c r="M12" s="45">
        <f t="shared" si="9"/>
        <v>21.73913043478261</v>
      </c>
      <c r="N12" s="47">
        <v>383</v>
      </c>
      <c r="O12" s="44">
        <f t="shared" si="10"/>
        <v>92.16710182767623</v>
      </c>
      <c r="P12" s="45">
        <f t="shared" si="11"/>
        <v>7.83289817232376</v>
      </c>
      <c r="Q12" s="47">
        <v>367</v>
      </c>
      <c r="R12" s="44">
        <f t="shared" si="12"/>
        <v>92.09809264305177</v>
      </c>
      <c r="S12" s="45">
        <f t="shared" si="13"/>
        <v>7.901907356948229</v>
      </c>
      <c r="T12" s="47">
        <v>309</v>
      </c>
      <c r="U12" s="44">
        <f t="shared" si="14"/>
        <v>92.88025889967638</v>
      </c>
      <c r="V12" s="45">
        <f t="shared" si="15"/>
        <v>7.119741100323624</v>
      </c>
      <c r="Y12" s="83">
        <v>35</v>
      </c>
      <c r="Z12" s="83">
        <f t="shared" si="16"/>
        <v>42.75</v>
      </c>
      <c r="AA12" s="83">
        <v>10</v>
      </c>
      <c r="AB12" s="83">
        <v>10</v>
      </c>
      <c r="AC12" s="83">
        <v>30</v>
      </c>
      <c r="AD12" s="83">
        <v>29</v>
      </c>
      <c r="AE12" s="83">
        <v>22</v>
      </c>
      <c r="AH12" s="52">
        <v>36</v>
      </c>
      <c r="AI12" s="83">
        <v>2</v>
      </c>
      <c r="AJ12" s="52">
        <f t="shared" si="17"/>
        <v>4.75</v>
      </c>
      <c r="AK12" s="84">
        <v>19</v>
      </c>
      <c r="AM12" s="52">
        <v>5</v>
      </c>
    </row>
    <row r="13" spans="1:39" s="46" customFormat="1" ht="18.75" customHeight="1">
      <c r="A13" s="43" t="s">
        <v>30</v>
      </c>
      <c r="B13" s="47">
        <v>759</v>
      </c>
      <c r="C13" s="44">
        <f t="shared" si="2"/>
        <v>89.85507246376811</v>
      </c>
      <c r="D13" s="45">
        <f t="shared" si="3"/>
        <v>10.144927536231885</v>
      </c>
      <c r="E13" s="52">
        <v>175</v>
      </c>
      <c r="F13" s="44">
        <f t="shared" si="4"/>
        <v>83.14285714285714</v>
      </c>
      <c r="G13" s="45">
        <f t="shared" si="5"/>
        <v>16.857142857142858</v>
      </c>
      <c r="H13" s="47">
        <v>44</v>
      </c>
      <c r="I13" s="44">
        <f t="shared" si="6"/>
        <v>86.36363636363636</v>
      </c>
      <c r="J13" s="45">
        <f t="shared" si="7"/>
        <v>13.636363636363635</v>
      </c>
      <c r="K13" s="52">
        <v>9</v>
      </c>
      <c r="L13" s="44">
        <f t="shared" si="8"/>
        <v>22.222222222222214</v>
      </c>
      <c r="M13" s="45">
        <f t="shared" si="9"/>
        <v>77.77777777777779</v>
      </c>
      <c r="N13" s="47">
        <v>702</v>
      </c>
      <c r="O13" s="44">
        <f t="shared" si="10"/>
        <v>89.74358974358975</v>
      </c>
      <c r="P13" s="45">
        <f t="shared" si="11"/>
        <v>10.256410256410255</v>
      </c>
      <c r="Q13" s="47">
        <v>595</v>
      </c>
      <c r="R13" s="44">
        <f t="shared" si="12"/>
        <v>90.08403361344537</v>
      </c>
      <c r="S13" s="45">
        <f t="shared" si="13"/>
        <v>9.915966386554622</v>
      </c>
      <c r="T13" s="47">
        <v>393</v>
      </c>
      <c r="U13" s="44">
        <f t="shared" si="14"/>
        <v>90.5852417302799</v>
      </c>
      <c r="V13" s="45">
        <f t="shared" si="15"/>
        <v>9.414758269720101</v>
      </c>
      <c r="Y13" s="83">
        <v>77</v>
      </c>
      <c r="Z13" s="83">
        <f t="shared" si="16"/>
        <v>29.5</v>
      </c>
      <c r="AA13" s="83">
        <v>6</v>
      </c>
      <c r="AB13" s="83">
        <v>7</v>
      </c>
      <c r="AC13" s="83">
        <v>72</v>
      </c>
      <c r="AD13" s="83">
        <v>59</v>
      </c>
      <c r="AE13" s="83">
        <v>37</v>
      </c>
      <c r="AH13" s="52">
        <v>20</v>
      </c>
      <c r="AI13" s="83">
        <v>7</v>
      </c>
      <c r="AJ13" s="52">
        <f t="shared" si="17"/>
        <v>2.5</v>
      </c>
      <c r="AK13" s="84">
        <v>10</v>
      </c>
      <c r="AM13" s="52">
        <v>0</v>
      </c>
    </row>
    <row r="14" spans="1:39" s="46" customFormat="1" ht="18.75" customHeight="1">
      <c r="A14" s="43" t="s">
        <v>31</v>
      </c>
      <c r="B14" s="47">
        <v>1740</v>
      </c>
      <c r="C14" s="44">
        <f t="shared" si="2"/>
        <v>53.85057471264368</v>
      </c>
      <c r="D14" s="45">
        <f t="shared" si="3"/>
        <v>46.14942528735632</v>
      </c>
      <c r="E14" s="52">
        <v>138</v>
      </c>
      <c r="F14" s="44">
        <f t="shared" si="4"/>
        <v>74.81884057971014</v>
      </c>
      <c r="G14" s="45">
        <f t="shared" si="5"/>
        <v>25.181159420289855</v>
      </c>
      <c r="H14" s="47">
        <v>115</v>
      </c>
      <c r="I14" s="44">
        <f t="shared" si="6"/>
        <v>20.86956521739131</v>
      </c>
      <c r="J14" s="45">
        <f t="shared" si="7"/>
        <v>79.13043478260869</v>
      </c>
      <c r="K14" s="52">
        <v>74</v>
      </c>
      <c r="L14" s="44">
        <f t="shared" si="8"/>
        <v>10.810810810810807</v>
      </c>
      <c r="M14" s="45">
        <f t="shared" si="9"/>
        <v>89.1891891891892</v>
      </c>
      <c r="N14" s="47">
        <v>1569</v>
      </c>
      <c r="O14" s="44">
        <f t="shared" si="10"/>
        <v>52.96367112810707</v>
      </c>
      <c r="P14" s="45">
        <f t="shared" si="11"/>
        <v>47.03632887189293</v>
      </c>
      <c r="Q14" s="47">
        <v>1450</v>
      </c>
      <c r="R14" s="44">
        <f t="shared" si="12"/>
        <v>51.10344827586207</v>
      </c>
      <c r="S14" s="45">
        <f t="shared" si="13"/>
        <v>48.89655172413793</v>
      </c>
      <c r="T14" s="47">
        <v>1046</v>
      </c>
      <c r="U14" s="44">
        <f t="shared" si="14"/>
        <v>46.558317399617586</v>
      </c>
      <c r="V14" s="45">
        <f t="shared" si="15"/>
        <v>53.441682600382414</v>
      </c>
      <c r="Y14" s="83">
        <v>803</v>
      </c>
      <c r="Z14" s="83">
        <f t="shared" si="16"/>
        <v>34.75</v>
      </c>
      <c r="AA14" s="83">
        <v>91</v>
      </c>
      <c r="AB14" s="83">
        <v>66</v>
      </c>
      <c r="AC14" s="83">
        <v>738</v>
      </c>
      <c r="AD14" s="83">
        <v>709</v>
      </c>
      <c r="AE14" s="83">
        <v>559</v>
      </c>
      <c r="AH14" s="52">
        <v>10</v>
      </c>
      <c r="AI14" s="83">
        <v>23</v>
      </c>
      <c r="AJ14" s="52">
        <f t="shared" si="17"/>
        <v>1.75</v>
      </c>
      <c r="AK14" s="84">
        <v>7</v>
      </c>
      <c r="AM14" s="52">
        <v>0</v>
      </c>
    </row>
    <row r="15" spans="1:39" s="46" customFormat="1" ht="18.75" customHeight="1">
      <c r="A15" s="43" t="s">
        <v>32</v>
      </c>
      <c r="B15" s="47">
        <v>837</v>
      </c>
      <c r="C15" s="44">
        <f t="shared" si="2"/>
        <v>35.84229390681004</v>
      </c>
      <c r="D15" s="45">
        <f t="shared" si="3"/>
        <v>64.15770609318996</v>
      </c>
      <c r="E15" s="52">
        <v>84</v>
      </c>
      <c r="F15" s="44">
        <f t="shared" si="4"/>
        <v>32.73809523809523</v>
      </c>
      <c r="G15" s="45">
        <f t="shared" si="5"/>
        <v>67.26190476190477</v>
      </c>
      <c r="H15" s="47">
        <v>108</v>
      </c>
      <c r="I15" s="44">
        <f t="shared" si="6"/>
        <v>2.7777777777777857</v>
      </c>
      <c r="J15" s="45">
        <f t="shared" si="7"/>
        <v>97.22222222222221</v>
      </c>
      <c r="K15" s="52">
        <v>121</v>
      </c>
      <c r="L15" s="44">
        <f t="shared" si="8"/>
        <v>3.305785123966942</v>
      </c>
      <c r="M15" s="45">
        <f t="shared" si="9"/>
        <v>96.69421487603306</v>
      </c>
      <c r="N15" s="47">
        <v>721</v>
      </c>
      <c r="O15" s="44">
        <f t="shared" si="10"/>
        <v>36.3384188626907</v>
      </c>
      <c r="P15" s="45">
        <f t="shared" si="11"/>
        <v>63.6615811373093</v>
      </c>
      <c r="Q15" s="47">
        <v>701</v>
      </c>
      <c r="R15" s="44">
        <f t="shared" si="12"/>
        <v>35.37803138373752</v>
      </c>
      <c r="S15" s="45">
        <f t="shared" si="13"/>
        <v>64.62196861626248</v>
      </c>
      <c r="T15" s="47">
        <v>529</v>
      </c>
      <c r="U15" s="44">
        <f t="shared" si="14"/>
        <v>32.32514177693761</v>
      </c>
      <c r="V15" s="45">
        <f t="shared" si="15"/>
        <v>67.67485822306239</v>
      </c>
      <c r="Y15" s="83">
        <v>537</v>
      </c>
      <c r="Z15" s="83">
        <f t="shared" si="16"/>
        <v>56.5</v>
      </c>
      <c r="AA15" s="83">
        <v>105</v>
      </c>
      <c r="AB15" s="83">
        <v>117</v>
      </c>
      <c r="AC15" s="83">
        <v>459</v>
      </c>
      <c r="AD15" s="83">
        <v>453</v>
      </c>
      <c r="AE15" s="83">
        <v>358</v>
      </c>
      <c r="AH15" s="52">
        <v>2</v>
      </c>
      <c r="AI15" s="83">
        <v>53</v>
      </c>
      <c r="AJ15" s="52">
        <f t="shared" si="17"/>
        <v>1.5</v>
      </c>
      <c r="AK15" s="84">
        <v>6</v>
      </c>
      <c r="AM15" s="52">
        <v>0</v>
      </c>
    </row>
    <row r="16" spans="1:39" s="46" customFormat="1" ht="18.75" customHeight="1">
      <c r="A16" s="43" t="s">
        <v>33</v>
      </c>
      <c r="B16" s="47">
        <v>593</v>
      </c>
      <c r="C16" s="44">
        <f t="shared" si="2"/>
        <v>38.7858347386172</v>
      </c>
      <c r="D16" s="45">
        <f t="shared" si="3"/>
        <v>61.2141652613828</v>
      </c>
      <c r="E16" s="52">
        <v>92</v>
      </c>
      <c r="F16" s="44">
        <f t="shared" si="4"/>
        <v>42.391304347826086</v>
      </c>
      <c r="G16" s="45">
        <f t="shared" si="5"/>
        <v>57.608695652173914</v>
      </c>
      <c r="H16" s="47">
        <v>37</v>
      </c>
      <c r="I16" s="44">
        <f t="shared" si="6"/>
        <v>27.02702702702703</v>
      </c>
      <c r="J16" s="45">
        <f t="shared" si="7"/>
        <v>72.97297297297297</v>
      </c>
      <c r="K16" s="52">
        <v>16</v>
      </c>
      <c r="L16" s="44">
        <f t="shared" si="8"/>
        <v>6.25</v>
      </c>
      <c r="M16" s="45">
        <f t="shared" si="9"/>
        <v>93.75</v>
      </c>
      <c r="N16" s="47">
        <v>523</v>
      </c>
      <c r="O16" s="44">
        <f t="shared" si="10"/>
        <v>38.24091778202677</v>
      </c>
      <c r="P16" s="45">
        <f t="shared" si="11"/>
        <v>61.75908221797323</v>
      </c>
      <c r="Q16" s="47">
        <v>502</v>
      </c>
      <c r="R16" s="44">
        <f t="shared" si="12"/>
        <v>37.64940239043825</v>
      </c>
      <c r="S16" s="45">
        <f t="shared" si="13"/>
        <v>62.35059760956175</v>
      </c>
      <c r="T16" s="47">
        <v>416</v>
      </c>
      <c r="U16" s="44">
        <f t="shared" si="14"/>
        <v>36.53846153846154</v>
      </c>
      <c r="V16" s="45">
        <f t="shared" si="15"/>
        <v>63.46153846153846</v>
      </c>
      <c r="Y16" s="83">
        <v>363</v>
      </c>
      <c r="Z16" s="83">
        <f t="shared" si="16"/>
        <v>53</v>
      </c>
      <c r="AA16" s="83">
        <v>27</v>
      </c>
      <c r="AB16" s="83">
        <v>15</v>
      </c>
      <c r="AC16" s="83">
        <v>323</v>
      </c>
      <c r="AD16" s="83">
        <v>313</v>
      </c>
      <c r="AE16" s="83">
        <v>264</v>
      </c>
      <c r="AH16" s="52">
        <v>44</v>
      </c>
      <c r="AI16" s="83">
        <v>8</v>
      </c>
      <c r="AJ16" s="52">
        <f t="shared" si="17"/>
        <v>1</v>
      </c>
      <c r="AK16" s="84">
        <v>4</v>
      </c>
      <c r="AM16" s="52">
        <v>0</v>
      </c>
    </row>
    <row r="17" spans="1:39" s="46" customFormat="1" ht="18.75" customHeight="1">
      <c r="A17" s="43" t="s">
        <v>34</v>
      </c>
      <c r="B17" s="47">
        <v>580</v>
      </c>
      <c r="C17" s="44">
        <f t="shared" si="2"/>
        <v>23.965517241379303</v>
      </c>
      <c r="D17" s="45">
        <f t="shared" si="3"/>
        <v>76.0344827586207</v>
      </c>
      <c r="E17" s="52">
        <v>46</v>
      </c>
      <c r="F17" s="44">
        <f t="shared" si="4"/>
        <v>32.065217391304344</v>
      </c>
      <c r="G17" s="45">
        <f t="shared" si="5"/>
        <v>67.93478260869566</v>
      </c>
      <c r="H17" s="47">
        <v>46</v>
      </c>
      <c r="I17" s="44">
        <f t="shared" si="6"/>
        <v>28.26086956521739</v>
      </c>
      <c r="J17" s="45">
        <f t="shared" si="7"/>
        <v>71.73913043478261</v>
      </c>
      <c r="K17" s="52">
        <v>61</v>
      </c>
      <c r="L17" s="44">
        <f t="shared" si="8"/>
        <v>9.836065573770497</v>
      </c>
      <c r="M17" s="45">
        <f t="shared" si="9"/>
        <v>90.1639344262295</v>
      </c>
      <c r="N17" s="47">
        <v>542</v>
      </c>
      <c r="O17" s="44">
        <f t="shared" si="10"/>
        <v>23.43173431734317</v>
      </c>
      <c r="P17" s="45">
        <f t="shared" si="11"/>
        <v>76.56826568265683</v>
      </c>
      <c r="Q17" s="47">
        <v>503</v>
      </c>
      <c r="R17" s="44">
        <f t="shared" si="12"/>
        <v>23.061630218687867</v>
      </c>
      <c r="S17" s="45">
        <f t="shared" si="13"/>
        <v>76.93836978131213</v>
      </c>
      <c r="T17" s="47">
        <v>356</v>
      </c>
      <c r="U17" s="44">
        <f t="shared" si="14"/>
        <v>23.876404494382015</v>
      </c>
      <c r="V17" s="45">
        <f t="shared" si="15"/>
        <v>76.12359550561798</v>
      </c>
      <c r="Y17" s="83">
        <v>441</v>
      </c>
      <c r="Z17" s="83">
        <f t="shared" si="16"/>
        <v>31.25</v>
      </c>
      <c r="AA17" s="83">
        <v>33</v>
      </c>
      <c r="AB17" s="83">
        <v>55</v>
      </c>
      <c r="AC17" s="83">
        <v>415</v>
      </c>
      <c r="AD17" s="83">
        <v>387</v>
      </c>
      <c r="AE17" s="83">
        <v>271</v>
      </c>
      <c r="AH17" s="52">
        <v>17</v>
      </c>
      <c r="AI17" s="83">
        <v>14</v>
      </c>
      <c r="AJ17" s="52">
        <f t="shared" si="17"/>
        <v>0.25</v>
      </c>
      <c r="AK17" s="84">
        <v>1</v>
      </c>
      <c r="AM17" s="52">
        <v>0</v>
      </c>
    </row>
    <row r="18" spans="1:39" s="46" customFormat="1" ht="18.75" customHeight="1">
      <c r="A18" s="43" t="s">
        <v>35</v>
      </c>
      <c r="B18" s="47">
        <v>1118</v>
      </c>
      <c r="C18" s="44">
        <f t="shared" si="2"/>
        <v>35.42039355992844</v>
      </c>
      <c r="D18" s="45">
        <f t="shared" si="3"/>
        <v>64.57960644007156</v>
      </c>
      <c r="E18" s="52">
        <v>61</v>
      </c>
      <c r="F18" s="44">
        <f t="shared" si="4"/>
        <v>40.57377049180327</v>
      </c>
      <c r="G18" s="45">
        <f t="shared" si="5"/>
        <v>59.42622950819673</v>
      </c>
      <c r="H18" s="47">
        <v>71</v>
      </c>
      <c r="I18" s="44">
        <f t="shared" si="6"/>
        <v>14.08450704225352</v>
      </c>
      <c r="J18" s="45">
        <f t="shared" si="7"/>
        <v>85.91549295774648</v>
      </c>
      <c r="K18" s="52">
        <v>17</v>
      </c>
      <c r="L18" s="44">
        <f t="shared" si="8"/>
        <v>11.764705882352942</v>
      </c>
      <c r="M18" s="45">
        <f t="shared" si="9"/>
        <v>88.23529411764706</v>
      </c>
      <c r="N18" s="47">
        <v>977</v>
      </c>
      <c r="O18" s="44">
        <f t="shared" si="10"/>
        <v>34.28863868986693</v>
      </c>
      <c r="P18" s="45">
        <f t="shared" si="11"/>
        <v>65.71136131013307</v>
      </c>
      <c r="Q18" s="47">
        <v>982</v>
      </c>
      <c r="R18" s="44">
        <f t="shared" si="12"/>
        <v>34.72505091649694</v>
      </c>
      <c r="S18" s="45">
        <f t="shared" si="13"/>
        <v>65.27494908350306</v>
      </c>
      <c r="T18" s="47">
        <v>817</v>
      </c>
      <c r="U18" s="44">
        <f t="shared" si="14"/>
        <v>35.37331701346389</v>
      </c>
      <c r="V18" s="45">
        <f t="shared" si="15"/>
        <v>64.62668298653611</v>
      </c>
      <c r="Y18" s="83">
        <v>722</v>
      </c>
      <c r="Z18" s="83">
        <f t="shared" si="16"/>
        <v>36.25</v>
      </c>
      <c r="AA18" s="83">
        <v>61</v>
      </c>
      <c r="AB18" s="83">
        <v>15</v>
      </c>
      <c r="AC18" s="83">
        <v>642</v>
      </c>
      <c r="AD18" s="83">
        <v>641</v>
      </c>
      <c r="AE18" s="83">
        <v>528</v>
      </c>
      <c r="AH18" s="52">
        <v>0</v>
      </c>
      <c r="AI18" s="83">
        <v>34</v>
      </c>
      <c r="AJ18" s="52">
        <f t="shared" si="17"/>
        <v>2.25</v>
      </c>
      <c r="AK18" s="84">
        <v>9</v>
      </c>
      <c r="AM18" s="52">
        <v>0</v>
      </c>
    </row>
    <row r="19" spans="1:39" s="46" customFormat="1" ht="18.75" customHeight="1">
      <c r="A19" s="43" t="s">
        <v>36</v>
      </c>
      <c r="B19" s="47">
        <v>730</v>
      </c>
      <c r="C19" s="44">
        <f t="shared" si="2"/>
        <v>28.630136986301366</v>
      </c>
      <c r="D19" s="45">
        <f t="shared" si="3"/>
        <v>71.36986301369863</v>
      </c>
      <c r="E19" s="52">
        <v>28</v>
      </c>
      <c r="F19" s="44">
        <f t="shared" si="4"/>
        <v>52.67857142857143</v>
      </c>
      <c r="G19" s="45">
        <f t="shared" si="5"/>
        <v>47.32142857142857</v>
      </c>
      <c r="H19" s="47">
        <v>71</v>
      </c>
      <c r="I19" s="44">
        <f t="shared" si="6"/>
        <v>9.859154929577457</v>
      </c>
      <c r="J19" s="45">
        <f t="shared" si="7"/>
        <v>90.14084507042254</v>
      </c>
      <c r="K19" s="52">
        <v>15</v>
      </c>
      <c r="L19" s="44">
        <f t="shared" si="8"/>
        <v>33.33333333333334</v>
      </c>
      <c r="M19" s="45">
        <f t="shared" si="9"/>
        <v>66.66666666666666</v>
      </c>
      <c r="N19" s="47">
        <v>681</v>
      </c>
      <c r="O19" s="44">
        <f t="shared" si="10"/>
        <v>28.046989720998525</v>
      </c>
      <c r="P19" s="45">
        <f t="shared" si="11"/>
        <v>71.95301027900148</v>
      </c>
      <c r="Q19" s="47">
        <v>655</v>
      </c>
      <c r="R19" s="44">
        <f t="shared" si="12"/>
        <v>26.717557251908403</v>
      </c>
      <c r="S19" s="45">
        <f t="shared" si="13"/>
        <v>73.2824427480916</v>
      </c>
      <c r="T19" s="47">
        <v>527</v>
      </c>
      <c r="U19" s="44">
        <f t="shared" si="14"/>
        <v>23.529411764705884</v>
      </c>
      <c r="V19" s="45">
        <f t="shared" si="15"/>
        <v>76.47058823529412</v>
      </c>
      <c r="Y19" s="83">
        <v>521</v>
      </c>
      <c r="Z19" s="83">
        <f t="shared" si="16"/>
        <v>13.25</v>
      </c>
      <c r="AA19" s="83">
        <v>64</v>
      </c>
      <c r="AB19" s="83">
        <v>8</v>
      </c>
      <c r="AC19" s="83">
        <v>490</v>
      </c>
      <c r="AD19" s="83">
        <v>480</v>
      </c>
      <c r="AE19" s="83">
        <v>403</v>
      </c>
      <c r="AH19" s="52">
        <v>4</v>
      </c>
      <c r="AI19" s="83">
        <v>9</v>
      </c>
      <c r="AJ19" s="52">
        <f t="shared" si="17"/>
        <v>0.25</v>
      </c>
      <c r="AK19" s="84">
        <v>1</v>
      </c>
      <c r="AM19" s="52">
        <v>2</v>
      </c>
    </row>
    <row r="20" spans="1:39" s="46" customFormat="1" ht="18.75" customHeight="1">
      <c r="A20" s="43" t="s">
        <v>37</v>
      </c>
      <c r="B20" s="47">
        <v>856</v>
      </c>
      <c r="C20" s="44">
        <f t="shared" si="2"/>
        <v>26.285046728971963</v>
      </c>
      <c r="D20" s="45">
        <f t="shared" si="3"/>
        <v>73.71495327102804</v>
      </c>
      <c r="E20" s="52">
        <v>54</v>
      </c>
      <c r="F20" s="44">
        <f t="shared" si="4"/>
        <v>64.81481481481481</v>
      </c>
      <c r="G20" s="45">
        <f t="shared" si="5"/>
        <v>35.18518518518518</v>
      </c>
      <c r="H20" s="47">
        <v>42</v>
      </c>
      <c r="I20" s="44">
        <f t="shared" si="6"/>
        <v>2.3809523809523796</v>
      </c>
      <c r="J20" s="45">
        <f t="shared" si="7"/>
        <v>97.61904761904762</v>
      </c>
      <c r="K20" s="52">
        <v>10</v>
      </c>
      <c r="L20" s="44">
        <f t="shared" si="8"/>
        <v>0</v>
      </c>
      <c r="M20" s="45">
        <f t="shared" si="9"/>
        <v>100</v>
      </c>
      <c r="N20" s="47">
        <v>697</v>
      </c>
      <c r="O20" s="44">
        <f t="shared" si="10"/>
        <v>24.964131994261123</v>
      </c>
      <c r="P20" s="45">
        <f t="shared" si="11"/>
        <v>75.03586800573888</v>
      </c>
      <c r="Q20" s="47">
        <v>717</v>
      </c>
      <c r="R20" s="44">
        <f t="shared" si="12"/>
        <v>24.825662482566244</v>
      </c>
      <c r="S20" s="45">
        <f t="shared" si="13"/>
        <v>75.17433751743376</v>
      </c>
      <c r="T20" s="47">
        <v>493</v>
      </c>
      <c r="U20" s="44">
        <f t="shared" si="14"/>
        <v>23.123732251521304</v>
      </c>
      <c r="V20" s="45">
        <f t="shared" si="15"/>
        <v>76.8762677484787</v>
      </c>
      <c r="Y20" s="83">
        <v>631</v>
      </c>
      <c r="Z20" s="83">
        <f t="shared" si="16"/>
        <v>19</v>
      </c>
      <c r="AA20" s="83">
        <v>41</v>
      </c>
      <c r="AB20" s="83">
        <v>10</v>
      </c>
      <c r="AC20" s="83">
        <v>523</v>
      </c>
      <c r="AD20" s="83">
        <v>539</v>
      </c>
      <c r="AE20" s="83">
        <v>379</v>
      </c>
      <c r="AH20" s="52">
        <v>9</v>
      </c>
      <c r="AI20" s="83">
        <v>9</v>
      </c>
      <c r="AJ20" s="52">
        <f t="shared" si="17"/>
        <v>1</v>
      </c>
      <c r="AK20" s="84">
        <v>4</v>
      </c>
      <c r="AM20" s="52">
        <v>0</v>
      </c>
    </row>
    <row r="21" spans="1:39" s="46" customFormat="1" ht="18.75" customHeight="1">
      <c r="A21" s="43" t="s">
        <v>38</v>
      </c>
      <c r="B21" s="47">
        <v>2019</v>
      </c>
      <c r="C21" s="44">
        <f t="shared" si="2"/>
        <v>52.55076770678554</v>
      </c>
      <c r="D21" s="45">
        <f t="shared" si="3"/>
        <v>47.44923229321446</v>
      </c>
      <c r="E21" s="52">
        <v>353</v>
      </c>
      <c r="F21" s="44">
        <f t="shared" si="4"/>
        <v>59.844192634560905</v>
      </c>
      <c r="G21" s="45">
        <f t="shared" si="5"/>
        <v>40.155807365439095</v>
      </c>
      <c r="H21" s="47">
        <v>99</v>
      </c>
      <c r="I21" s="44">
        <f t="shared" si="6"/>
        <v>57.57575757575758</v>
      </c>
      <c r="J21" s="45">
        <f t="shared" si="7"/>
        <v>42.42424242424242</v>
      </c>
      <c r="K21" s="52">
        <v>41</v>
      </c>
      <c r="L21" s="44">
        <f t="shared" si="8"/>
        <v>36.58536585365854</v>
      </c>
      <c r="M21" s="45">
        <f t="shared" si="9"/>
        <v>63.41463414634146</v>
      </c>
      <c r="N21" s="47">
        <v>1593</v>
      </c>
      <c r="O21" s="44">
        <f t="shared" si="10"/>
        <v>51.4752040175769</v>
      </c>
      <c r="P21" s="45">
        <f t="shared" si="11"/>
        <v>48.5247959824231</v>
      </c>
      <c r="Q21" s="47">
        <v>1673</v>
      </c>
      <c r="R21" s="44">
        <f t="shared" si="12"/>
        <v>49.970113568439935</v>
      </c>
      <c r="S21" s="45">
        <f t="shared" si="13"/>
        <v>50.029886431560065</v>
      </c>
      <c r="T21" s="47">
        <v>931</v>
      </c>
      <c r="U21" s="44">
        <f t="shared" si="14"/>
        <v>53.276047261009666</v>
      </c>
      <c r="V21" s="45">
        <f t="shared" si="15"/>
        <v>46.723952738990334</v>
      </c>
      <c r="Y21" s="83">
        <v>958</v>
      </c>
      <c r="Z21" s="83">
        <f t="shared" si="16"/>
        <v>141.75</v>
      </c>
      <c r="AA21" s="83">
        <v>42</v>
      </c>
      <c r="AB21" s="83">
        <v>26</v>
      </c>
      <c r="AC21" s="83">
        <v>773</v>
      </c>
      <c r="AD21" s="83">
        <v>837</v>
      </c>
      <c r="AE21" s="83">
        <v>435</v>
      </c>
      <c r="AH21" s="52">
        <v>83</v>
      </c>
      <c r="AI21" s="83">
        <v>55</v>
      </c>
      <c r="AJ21" s="52">
        <f t="shared" si="17"/>
        <v>3.75</v>
      </c>
      <c r="AK21" s="84">
        <v>15</v>
      </c>
      <c r="AM21" s="52">
        <v>0</v>
      </c>
    </row>
    <row r="22" spans="1:39" s="46" customFormat="1" ht="18.75" customHeight="1">
      <c r="A22" s="43" t="s">
        <v>39</v>
      </c>
      <c r="B22" s="47">
        <v>916</v>
      </c>
      <c r="C22" s="44">
        <f t="shared" si="2"/>
        <v>43.12227074235808</v>
      </c>
      <c r="D22" s="45">
        <f t="shared" si="3"/>
        <v>56.87772925764192</v>
      </c>
      <c r="E22" s="52">
        <v>49</v>
      </c>
      <c r="F22" s="44">
        <f t="shared" si="4"/>
        <v>41.326530612244895</v>
      </c>
      <c r="G22" s="45">
        <f t="shared" si="5"/>
        <v>58.673469387755105</v>
      </c>
      <c r="H22" s="47">
        <v>7</v>
      </c>
      <c r="I22" s="44">
        <f t="shared" si="6"/>
        <v>14.285714285714292</v>
      </c>
      <c r="J22" s="45">
        <f t="shared" si="7"/>
        <v>85.71428571428571</v>
      </c>
      <c r="K22" s="52">
        <v>26</v>
      </c>
      <c r="L22" s="44">
        <f t="shared" si="8"/>
        <v>11.538461538461547</v>
      </c>
      <c r="M22" s="45">
        <f t="shared" si="9"/>
        <v>88.46153846153845</v>
      </c>
      <c r="N22" s="47">
        <v>544</v>
      </c>
      <c r="O22" s="44">
        <f t="shared" si="10"/>
        <v>40.25735294117647</v>
      </c>
      <c r="P22" s="45">
        <f t="shared" si="11"/>
        <v>59.74264705882353</v>
      </c>
      <c r="Q22" s="47">
        <v>819</v>
      </c>
      <c r="R22" s="44">
        <f t="shared" si="12"/>
        <v>43.101343101343105</v>
      </c>
      <c r="S22" s="45">
        <f t="shared" si="13"/>
        <v>56.898656898656895</v>
      </c>
      <c r="T22" s="47">
        <v>429</v>
      </c>
      <c r="U22" s="44">
        <f t="shared" si="14"/>
        <v>48.71794871794872</v>
      </c>
      <c r="V22" s="45">
        <f t="shared" si="15"/>
        <v>51.28205128205128</v>
      </c>
      <c r="Y22" s="83">
        <v>521</v>
      </c>
      <c r="Z22" s="83">
        <f t="shared" si="16"/>
        <v>28.75</v>
      </c>
      <c r="AA22" s="83">
        <v>6</v>
      </c>
      <c r="AB22" s="83">
        <v>23</v>
      </c>
      <c r="AC22" s="83">
        <v>325</v>
      </c>
      <c r="AD22" s="83">
        <v>466</v>
      </c>
      <c r="AE22" s="83">
        <v>220</v>
      </c>
      <c r="AH22" s="52">
        <v>4</v>
      </c>
      <c r="AI22" s="83">
        <v>24</v>
      </c>
      <c r="AJ22" s="52">
        <f t="shared" si="17"/>
        <v>0.75</v>
      </c>
      <c r="AK22" s="84">
        <v>3</v>
      </c>
      <c r="AM22" s="52">
        <v>0</v>
      </c>
    </row>
    <row r="23" spans="1:39" s="46" customFormat="1" ht="18.75" customHeight="1">
      <c r="A23" s="43" t="s">
        <v>40</v>
      </c>
      <c r="B23" s="47">
        <v>885</v>
      </c>
      <c r="C23" s="44">
        <f t="shared" si="2"/>
        <v>25.762711864406782</v>
      </c>
      <c r="D23" s="45">
        <f t="shared" si="3"/>
        <v>74.23728813559322</v>
      </c>
      <c r="E23" s="52">
        <v>58</v>
      </c>
      <c r="F23" s="44">
        <f t="shared" si="4"/>
        <v>39.224137931034484</v>
      </c>
      <c r="G23" s="45">
        <f t="shared" si="5"/>
        <v>60.775862068965516</v>
      </c>
      <c r="H23" s="47">
        <v>23</v>
      </c>
      <c r="I23" s="44">
        <f t="shared" si="6"/>
        <v>21.73913043478261</v>
      </c>
      <c r="J23" s="45">
        <f t="shared" si="7"/>
        <v>78.26086956521739</v>
      </c>
      <c r="K23" s="52">
        <v>17</v>
      </c>
      <c r="L23" s="44">
        <f t="shared" si="8"/>
        <v>11.764705882352942</v>
      </c>
      <c r="M23" s="45">
        <f t="shared" si="9"/>
        <v>88.23529411764706</v>
      </c>
      <c r="N23" s="47">
        <v>607</v>
      </c>
      <c r="O23" s="44">
        <f t="shared" si="10"/>
        <v>24.87644151565074</v>
      </c>
      <c r="P23" s="45">
        <f t="shared" si="11"/>
        <v>75.12355848434926</v>
      </c>
      <c r="Q23" s="47">
        <v>805</v>
      </c>
      <c r="R23" s="44">
        <f t="shared" si="12"/>
        <v>25.714285714285708</v>
      </c>
      <c r="S23" s="45">
        <f t="shared" si="13"/>
        <v>74.28571428571429</v>
      </c>
      <c r="T23" s="47">
        <v>521</v>
      </c>
      <c r="U23" s="44">
        <f t="shared" si="14"/>
        <v>26.103646833013443</v>
      </c>
      <c r="V23" s="45">
        <f t="shared" si="15"/>
        <v>73.89635316698656</v>
      </c>
      <c r="Y23" s="83">
        <v>657</v>
      </c>
      <c r="Z23" s="83">
        <f t="shared" si="16"/>
        <v>35.25</v>
      </c>
      <c r="AA23" s="83">
        <v>18</v>
      </c>
      <c r="AB23" s="83">
        <v>15</v>
      </c>
      <c r="AC23" s="83">
        <v>456</v>
      </c>
      <c r="AD23" s="83">
        <v>598</v>
      </c>
      <c r="AE23" s="83">
        <v>385</v>
      </c>
      <c r="AH23" s="52">
        <v>28</v>
      </c>
      <c r="AI23" s="83">
        <v>6</v>
      </c>
      <c r="AJ23" s="52">
        <f t="shared" si="17"/>
        <v>1.25</v>
      </c>
      <c r="AK23" s="84">
        <v>5</v>
      </c>
      <c r="AM23" s="52">
        <v>0</v>
      </c>
    </row>
    <row r="24" spans="1:39" s="46" customFormat="1" ht="18.75" customHeight="1">
      <c r="A24" s="43" t="s">
        <v>41</v>
      </c>
      <c r="B24" s="47">
        <v>543</v>
      </c>
      <c r="C24" s="44">
        <f t="shared" si="2"/>
        <v>41.804788213627994</v>
      </c>
      <c r="D24" s="45">
        <f t="shared" si="3"/>
        <v>58.195211786372006</v>
      </c>
      <c r="E24" s="52">
        <v>51</v>
      </c>
      <c r="F24" s="44">
        <f t="shared" si="4"/>
        <v>58.82352941176471</v>
      </c>
      <c r="G24" s="45">
        <f t="shared" si="5"/>
        <v>41.17647058823529</v>
      </c>
      <c r="H24" s="47">
        <v>21</v>
      </c>
      <c r="I24" s="44">
        <f t="shared" si="6"/>
        <v>47.61904761904761</v>
      </c>
      <c r="J24" s="45">
        <f t="shared" si="7"/>
        <v>52.38095238095239</v>
      </c>
      <c r="K24" s="52">
        <v>3</v>
      </c>
      <c r="L24" s="44">
        <f t="shared" si="8"/>
        <v>33.33333333333334</v>
      </c>
      <c r="M24" s="45">
        <f t="shared" si="9"/>
        <v>66.66666666666666</v>
      </c>
      <c r="N24" s="47">
        <v>438</v>
      </c>
      <c r="O24" s="44">
        <f t="shared" si="10"/>
        <v>42.922374429223744</v>
      </c>
      <c r="P24" s="45">
        <f t="shared" si="11"/>
        <v>57.077625570776256</v>
      </c>
      <c r="Q24" s="47">
        <v>461</v>
      </c>
      <c r="R24" s="44">
        <f t="shared" si="12"/>
        <v>40.780911062906725</v>
      </c>
      <c r="S24" s="45">
        <f t="shared" si="13"/>
        <v>59.219088937093275</v>
      </c>
      <c r="T24" s="47">
        <v>434</v>
      </c>
      <c r="U24" s="44">
        <f t="shared" si="14"/>
        <v>39.86175115207373</v>
      </c>
      <c r="V24" s="45">
        <f t="shared" si="15"/>
        <v>60.13824884792627</v>
      </c>
      <c r="Y24" s="83">
        <v>316</v>
      </c>
      <c r="Z24" s="83">
        <f t="shared" si="16"/>
        <v>21</v>
      </c>
      <c r="AA24" s="83">
        <v>11</v>
      </c>
      <c r="AB24" s="83">
        <v>2</v>
      </c>
      <c r="AC24" s="83">
        <v>250</v>
      </c>
      <c r="AD24" s="83">
        <v>273</v>
      </c>
      <c r="AE24" s="83">
        <v>261</v>
      </c>
      <c r="AH24" s="52">
        <v>13</v>
      </c>
      <c r="AI24" s="83">
        <v>8</v>
      </c>
      <c r="AJ24" s="52">
        <f t="shared" si="17"/>
        <v>0</v>
      </c>
      <c r="AK24" s="84">
        <v>0</v>
      </c>
      <c r="AM24" s="52">
        <v>0</v>
      </c>
    </row>
    <row r="25" spans="1:39" s="46" customFormat="1" ht="18.75" customHeight="1">
      <c r="A25" s="43" t="s">
        <v>42</v>
      </c>
      <c r="B25" s="47">
        <v>603</v>
      </c>
      <c r="C25" s="44">
        <f t="shared" si="2"/>
        <v>22.056384742951906</v>
      </c>
      <c r="D25" s="45">
        <f t="shared" si="3"/>
        <v>77.9436152570481</v>
      </c>
      <c r="E25" s="52">
        <v>113</v>
      </c>
      <c r="F25" s="44">
        <f t="shared" si="4"/>
        <v>36.504424778761056</v>
      </c>
      <c r="G25" s="45">
        <f t="shared" si="5"/>
        <v>63.495575221238944</v>
      </c>
      <c r="H25" s="47">
        <v>59</v>
      </c>
      <c r="I25" s="44">
        <f t="shared" si="6"/>
        <v>5.0847457627118615</v>
      </c>
      <c r="J25" s="45">
        <f t="shared" si="7"/>
        <v>94.91525423728814</v>
      </c>
      <c r="K25" s="52">
        <v>55</v>
      </c>
      <c r="L25" s="44">
        <f t="shared" si="8"/>
        <v>3.6363636363636402</v>
      </c>
      <c r="M25" s="45">
        <f t="shared" si="9"/>
        <v>96.36363636363636</v>
      </c>
      <c r="N25" s="47">
        <v>572</v>
      </c>
      <c r="O25" s="44">
        <f t="shared" si="10"/>
        <v>20.979020979020973</v>
      </c>
      <c r="P25" s="45">
        <f t="shared" si="11"/>
        <v>79.02097902097903</v>
      </c>
      <c r="Q25" s="47">
        <v>512</v>
      </c>
      <c r="R25" s="44">
        <f t="shared" si="12"/>
        <v>20.3125</v>
      </c>
      <c r="S25" s="45">
        <f t="shared" si="13"/>
        <v>79.6875</v>
      </c>
      <c r="T25" s="47">
        <v>459</v>
      </c>
      <c r="U25" s="44">
        <f t="shared" si="14"/>
        <v>19.172113289760347</v>
      </c>
      <c r="V25" s="45">
        <f t="shared" si="15"/>
        <v>80.82788671023965</v>
      </c>
      <c r="Y25" s="83">
        <v>470</v>
      </c>
      <c r="Z25" s="83">
        <f t="shared" si="16"/>
        <v>71.75</v>
      </c>
      <c r="AA25" s="83">
        <v>56</v>
      </c>
      <c r="AB25" s="83">
        <v>53</v>
      </c>
      <c r="AC25" s="83">
        <v>452</v>
      </c>
      <c r="AD25" s="83">
        <v>408</v>
      </c>
      <c r="AE25" s="83">
        <v>371</v>
      </c>
      <c r="AH25" s="52">
        <v>54</v>
      </c>
      <c r="AI25" s="83">
        <v>15</v>
      </c>
      <c r="AJ25" s="52">
        <f t="shared" si="17"/>
        <v>2.75</v>
      </c>
      <c r="AK25" s="84">
        <v>11</v>
      </c>
      <c r="AM25" s="52">
        <v>0</v>
      </c>
    </row>
    <row r="26" spans="1:39" s="46" customFormat="1" ht="18.75" customHeight="1">
      <c r="A26" s="43" t="s">
        <v>43</v>
      </c>
      <c r="B26" s="47">
        <v>936</v>
      </c>
      <c r="C26" s="44">
        <f t="shared" si="2"/>
        <v>49.465811965811966</v>
      </c>
      <c r="D26" s="45">
        <f t="shared" si="3"/>
        <v>50.534188034188034</v>
      </c>
      <c r="E26" s="52">
        <v>97</v>
      </c>
      <c r="F26" s="44">
        <f t="shared" si="4"/>
        <v>53.350515463917525</v>
      </c>
      <c r="G26" s="45">
        <f t="shared" si="5"/>
        <v>46.649484536082475</v>
      </c>
      <c r="H26" s="47">
        <v>16</v>
      </c>
      <c r="I26" s="44">
        <f t="shared" si="6"/>
        <v>12.5</v>
      </c>
      <c r="J26" s="45">
        <f t="shared" si="7"/>
        <v>87.5</v>
      </c>
      <c r="K26" s="52">
        <v>45</v>
      </c>
      <c r="L26" s="44">
        <f t="shared" si="8"/>
        <v>28.888888888888886</v>
      </c>
      <c r="M26" s="45">
        <f t="shared" si="9"/>
        <v>71.11111111111111</v>
      </c>
      <c r="N26" s="47">
        <v>696</v>
      </c>
      <c r="O26" s="44">
        <f t="shared" si="10"/>
        <v>47.55747126436781</v>
      </c>
      <c r="P26" s="45">
        <f t="shared" si="11"/>
        <v>52.44252873563219</v>
      </c>
      <c r="Q26" s="47">
        <v>813</v>
      </c>
      <c r="R26" s="44">
        <f t="shared" si="12"/>
        <v>48.58548585485855</v>
      </c>
      <c r="S26" s="45">
        <f t="shared" si="13"/>
        <v>51.41451414514145</v>
      </c>
      <c r="T26" s="47">
        <v>659</v>
      </c>
      <c r="U26" s="44">
        <f t="shared" si="14"/>
        <v>45.97875569044007</v>
      </c>
      <c r="V26" s="45">
        <f t="shared" si="15"/>
        <v>54.02124430955993</v>
      </c>
      <c r="Y26" s="83">
        <v>473</v>
      </c>
      <c r="Z26" s="83">
        <f t="shared" si="16"/>
        <v>45.25</v>
      </c>
      <c r="AA26" s="83">
        <v>14</v>
      </c>
      <c r="AB26" s="83">
        <v>32</v>
      </c>
      <c r="AC26" s="83">
        <v>365</v>
      </c>
      <c r="AD26" s="83">
        <v>418</v>
      </c>
      <c r="AE26" s="83">
        <v>356</v>
      </c>
      <c r="AH26" s="52">
        <v>5</v>
      </c>
      <c r="AI26" s="83">
        <v>36</v>
      </c>
      <c r="AJ26" s="52">
        <f t="shared" si="17"/>
        <v>4.25</v>
      </c>
      <c r="AK26" s="84">
        <v>17</v>
      </c>
      <c r="AM26" s="52">
        <v>0</v>
      </c>
    </row>
    <row r="27" spans="1:39" s="46" customFormat="1" ht="18.75" customHeight="1">
      <c r="A27" s="43" t="s">
        <v>44</v>
      </c>
      <c r="B27" s="47">
        <v>1571</v>
      </c>
      <c r="C27" s="44">
        <f t="shared" si="2"/>
        <v>42.58434118395926</v>
      </c>
      <c r="D27" s="45">
        <f t="shared" si="3"/>
        <v>57.41565881604074</v>
      </c>
      <c r="E27" s="52">
        <v>36</v>
      </c>
      <c r="F27" s="44">
        <f t="shared" si="4"/>
        <v>59.02777777777778</v>
      </c>
      <c r="G27" s="45">
        <f t="shared" si="5"/>
        <v>40.97222222222222</v>
      </c>
      <c r="H27" s="47">
        <v>106</v>
      </c>
      <c r="I27" s="44">
        <f t="shared" si="6"/>
        <v>10.377358490566039</v>
      </c>
      <c r="J27" s="45">
        <f t="shared" si="7"/>
        <v>89.62264150943396</v>
      </c>
      <c r="K27" s="52">
        <v>15</v>
      </c>
      <c r="L27" s="44">
        <f t="shared" si="8"/>
        <v>100</v>
      </c>
      <c r="M27" s="45">
        <f t="shared" si="9"/>
        <v>0</v>
      </c>
      <c r="N27" s="47">
        <v>1403</v>
      </c>
      <c r="O27" s="44">
        <f t="shared" si="10"/>
        <v>43.05060584461867</v>
      </c>
      <c r="P27" s="45">
        <f t="shared" si="11"/>
        <v>56.94939415538133</v>
      </c>
      <c r="Q27" s="47">
        <v>1418</v>
      </c>
      <c r="R27" s="44">
        <f t="shared" si="12"/>
        <v>42.101551480959095</v>
      </c>
      <c r="S27" s="45">
        <f t="shared" si="13"/>
        <v>57.898448519040905</v>
      </c>
      <c r="T27" s="47">
        <v>792</v>
      </c>
      <c r="U27" s="44">
        <f t="shared" si="14"/>
        <v>41.919191919191924</v>
      </c>
      <c r="V27" s="45">
        <f t="shared" si="15"/>
        <v>58.080808080808076</v>
      </c>
      <c r="Y27" s="83">
        <v>902</v>
      </c>
      <c r="Z27" s="83">
        <f t="shared" si="16"/>
        <v>14.75</v>
      </c>
      <c r="AA27" s="83">
        <v>95</v>
      </c>
      <c r="AB27" s="83">
        <v>0</v>
      </c>
      <c r="AC27" s="83">
        <v>799</v>
      </c>
      <c r="AD27" s="83">
        <v>821</v>
      </c>
      <c r="AE27" s="83">
        <v>460</v>
      </c>
      <c r="AH27" s="52">
        <v>2</v>
      </c>
      <c r="AI27" s="83">
        <v>12</v>
      </c>
      <c r="AJ27" s="52">
        <f t="shared" si="17"/>
        <v>0.75</v>
      </c>
      <c r="AK27" s="84">
        <v>3</v>
      </c>
      <c r="AM27" s="52">
        <v>0</v>
      </c>
    </row>
    <row r="28" spans="1:39" s="46" customFormat="1" ht="18.75" customHeight="1">
      <c r="A28" s="43" t="s">
        <v>45</v>
      </c>
      <c r="B28" s="47">
        <v>541</v>
      </c>
      <c r="C28" s="44">
        <f t="shared" si="2"/>
        <v>31.42329020332717</v>
      </c>
      <c r="D28" s="45">
        <f t="shared" si="3"/>
        <v>68.57670979667283</v>
      </c>
      <c r="E28" s="52">
        <v>84</v>
      </c>
      <c r="F28" s="44">
        <f t="shared" si="4"/>
        <v>44.345238095238095</v>
      </c>
      <c r="G28" s="45">
        <f t="shared" si="5"/>
        <v>55.654761904761905</v>
      </c>
      <c r="H28" s="47">
        <v>25</v>
      </c>
      <c r="I28" s="44">
        <f t="shared" si="6"/>
        <v>28</v>
      </c>
      <c r="J28" s="45">
        <f t="shared" si="7"/>
        <v>72</v>
      </c>
      <c r="K28" s="52">
        <v>0</v>
      </c>
      <c r="L28" s="44" t="e">
        <f t="shared" si="8"/>
        <v>#DIV/0!</v>
      </c>
      <c r="M28" s="45" t="e">
        <f t="shared" si="9"/>
        <v>#DIV/0!</v>
      </c>
      <c r="N28" s="47">
        <v>437</v>
      </c>
      <c r="O28" s="44">
        <f t="shared" si="10"/>
        <v>31.121281464530895</v>
      </c>
      <c r="P28" s="45">
        <f t="shared" si="11"/>
        <v>68.8787185354691</v>
      </c>
      <c r="Q28" s="47">
        <v>407</v>
      </c>
      <c r="R28" s="44">
        <f t="shared" si="12"/>
        <v>30.221130221130224</v>
      </c>
      <c r="S28" s="45">
        <f t="shared" si="13"/>
        <v>69.77886977886978</v>
      </c>
      <c r="T28" s="47">
        <v>269</v>
      </c>
      <c r="U28" s="44">
        <f t="shared" si="14"/>
        <v>31.59851301115242</v>
      </c>
      <c r="V28" s="45">
        <f t="shared" si="15"/>
        <v>68.40148698884758</v>
      </c>
      <c r="Y28" s="83">
        <v>371</v>
      </c>
      <c r="Z28" s="83">
        <f t="shared" si="16"/>
        <v>46.75</v>
      </c>
      <c r="AA28" s="83">
        <v>18</v>
      </c>
      <c r="AB28" s="83">
        <v>0</v>
      </c>
      <c r="AC28" s="83">
        <v>301</v>
      </c>
      <c r="AD28" s="83">
        <v>284</v>
      </c>
      <c r="AE28" s="83">
        <v>184</v>
      </c>
      <c r="AH28" s="52">
        <v>11</v>
      </c>
      <c r="AI28" s="83">
        <v>33</v>
      </c>
      <c r="AJ28" s="52">
        <f t="shared" si="17"/>
        <v>2.75</v>
      </c>
      <c r="AK28" s="84">
        <v>11</v>
      </c>
      <c r="AM28" s="52">
        <v>0</v>
      </c>
    </row>
    <row r="29" spans="1:39" s="46" customFormat="1" ht="18.75" customHeight="1">
      <c r="A29" s="43" t="s">
        <v>46</v>
      </c>
      <c r="B29" s="47">
        <v>966</v>
      </c>
      <c r="C29" s="44">
        <f t="shared" si="2"/>
        <v>56.31469979296067</v>
      </c>
      <c r="D29" s="45">
        <f t="shared" si="3"/>
        <v>43.68530020703933</v>
      </c>
      <c r="E29" s="52">
        <v>88</v>
      </c>
      <c r="F29" s="44">
        <f t="shared" si="4"/>
        <v>34.65909090909091</v>
      </c>
      <c r="G29" s="45">
        <f t="shared" si="5"/>
        <v>65.3409090909091</v>
      </c>
      <c r="H29" s="47">
        <v>64</v>
      </c>
      <c r="I29" s="44">
        <f t="shared" si="6"/>
        <v>65.625</v>
      </c>
      <c r="J29" s="45">
        <f t="shared" si="7"/>
        <v>34.375</v>
      </c>
      <c r="K29" s="52">
        <v>13</v>
      </c>
      <c r="L29" s="44">
        <f t="shared" si="8"/>
        <v>84.61538461538461</v>
      </c>
      <c r="M29" s="45">
        <f t="shared" si="9"/>
        <v>15.384615384615385</v>
      </c>
      <c r="N29" s="47">
        <v>791</v>
      </c>
      <c r="O29" s="44">
        <f t="shared" si="10"/>
        <v>57.016434892541085</v>
      </c>
      <c r="P29" s="45">
        <f t="shared" si="11"/>
        <v>42.983565107458915</v>
      </c>
      <c r="Q29" s="47">
        <v>853</v>
      </c>
      <c r="R29" s="44">
        <f t="shared" si="12"/>
        <v>56.15474794841735</v>
      </c>
      <c r="S29" s="45">
        <f t="shared" si="13"/>
        <v>43.84525205158265</v>
      </c>
      <c r="T29" s="47">
        <v>527</v>
      </c>
      <c r="U29" s="44">
        <f t="shared" si="14"/>
        <v>55.21821631878558</v>
      </c>
      <c r="V29" s="45">
        <f t="shared" si="15"/>
        <v>44.78178368121442</v>
      </c>
      <c r="Y29" s="83">
        <v>422</v>
      </c>
      <c r="Z29" s="83">
        <f t="shared" si="16"/>
        <v>57.5</v>
      </c>
      <c r="AA29" s="83">
        <v>22</v>
      </c>
      <c r="AB29" s="83">
        <v>2</v>
      </c>
      <c r="AC29" s="83">
        <v>340</v>
      </c>
      <c r="AD29" s="83">
        <v>374</v>
      </c>
      <c r="AE29" s="83">
        <v>236</v>
      </c>
      <c r="AH29" s="52">
        <v>42</v>
      </c>
      <c r="AI29" s="83">
        <v>15</v>
      </c>
      <c r="AJ29" s="52">
        <f t="shared" si="17"/>
        <v>0.5</v>
      </c>
      <c r="AK29" s="84">
        <v>2</v>
      </c>
      <c r="AM29" s="52">
        <v>0</v>
      </c>
    </row>
    <row r="30" spans="1:39" s="46" customFormat="1" ht="18.75" customHeight="1">
      <c r="A30" s="43" t="s">
        <v>47</v>
      </c>
      <c r="B30" s="47">
        <v>1245</v>
      </c>
      <c r="C30" s="44">
        <f t="shared" si="2"/>
        <v>48.35341365461847</v>
      </c>
      <c r="D30" s="45">
        <f t="shared" si="3"/>
        <v>51.64658634538153</v>
      </c>
      <c r="E30" s="52">
        <v>127</v>
      </c>
      <c r="F30" s="44">
        <f t="shared" si="4"/>
        <v>71.06299212598425</v>
      </c>
      <c r="G30" s="45">
        <f t="shared" si="5"/>
        <v>28.937007874015748</v>
      </c>
      <c r="H30" s="47">
        <v>76</v>
      </c>
      <c r="I30" s="44">
        <f t="shared" si="6"/>
        <v>22.368421052631575</v>
      </c>
      <c r="J30" s="45">
        <f t="shared" si="7"/>
        <v>77.63157894736842</v>
      </c>
      <c r="K30" s="52">
        <v>28</v>
      </c>
      <c r="L30" s="44">
        <f t="shared" si="8"/>
        <v>67.85714285714286</v>
      </c>
      <c r="M30" s="45">
        <f t="shared" si="9"/>
        <v>32.142857142857146</v>
      </c>
      <c r="N30" s="47">
        <v>1079</v>
      </c>
      <c r="O30" s="44">
        <f t="shared" si="10"/>
        <v>48.19277108433735</v>
      </c>
      <c r="P30" s="45">
        <f t="shared" si="11"/>
        <v>51.80722891566265</v>
      </c>
      <c r="Q30" s="47">
        <v>1085</v>
      </c>
      <c r="R30" s="44">
        <f t="shared" si="12"/>
        <v>48.01843317972351</v>
      </c>
      <c r="S30" s="45">
        <f t="shared" si="13"/>
        <v>51.98156682027649</v>
      </c>
      <c r="T30" s="47">
        <v>732</v>
      </c>
      <c r="U30" s="44">
        <f t="shared" si="14"/>
        <v>49.04371584699454</v>
      </c>
      <c r="V30" s="45">
        <f t="shared" si="15"/>
        <v>50.95628415300546</v>
      </c>
      <c r="Y30" s="83">
        <v>643</v>
      </c>
      <c r="Z30" s="83">
        <f t="shared" si="16"/>
        <v>36.75</v>
      </c>
      <c r="AA30" s="83">
        <v>59</v>
      </c>
      <c r="AB30" s="83">
        <v>9</v>
      </c>
      <c r="AC30" s="83">
        <v>559</v>
      </c>
      <c r="AD30" s="83">
        <v>564</v>
      </c>
      <c r="AE30" s="83">
        <v>373</v>
      </c>
      <c r="AH30" s="52">
        <v>10</v>
      </c>
      <c r="AI30" s="83">
        <v>24</v>
      </c>
      <c r="AJ30" s="52">
        <f t="shared" si="17"/>
        <v>2.75</v>
      </c>
      <c r="AK30" s="84">
        <v>11</v>
      </c>
      <c r="AM30" s="52">
        <v>0</v>
      </c>
    </row>
    <row r="31" spans="1:39" s="46" customFormat="1" ht="18.75" customHeight="1">
      <c r="A31" s="43" t="s">
        <v>48</v>
      </c>
      <c r="B31" s="47">
        <v>719</v>
      </c>
      <c r="C31" s="44">
        <f t="shared" si="2"/>
        <v>39.499304589707926</v>
      </c>
      <c r="D31" s="45">
        <f t="shared" si="3"/>
        <v>60.500695410292074</v>
      </c>
      <c r="E31" s="52">
        <v>75</v>
      </c>
      <c r="F31" s="44">
        <f t="shared" si="4"/>
        <v>44.99999999999999</v>
      </c>
      <c r="G31" s="45">
        <f t="shared" si="5"/>
        <v>55.00000000000001</v>
      </c>
      <c r="H31" s="47">
        <v>42</v>
      </c>
      <c r="I31" s="44">
        <f t="shared" si="6"/>
        <v>11.904761904761912</v>
      </c>
      <c r="J31" s="45">
        <f t="shared" si="7"/>
        <v>88.09523809523809</v>
      </c>
      <c r="K31" s="52">
        <v>178</v>
      </c>
      <c r="L31" s="44">
        <f t="shared" si="8"/>
        <v>1.68539325842697</v>
      </c>
      <c r="M31" s="45">
        <f t="shared" si="9"/>
        <v>98.31460674157303</v>
      </c>
      <c r="N31" s="47">
        <v>678</v>
      </c>
      <c r="O31" s="44">
        <f t="shared" si="10"/>
        <v>38.64306784660767</v>
      </c>
      <c r="P31" s="45">
        <f t="shared" si="11"/>
        <v>61.35693215339233</v>
      </c>
      <c r="Q31" s="47">
        <v>626</v>
      </c>
      <c r="R31" s="44">
        <f t="shared" si="12"/>
        <v>36.90095846645367</v>
      </c>
      <c r="S31" s="45">
        <f t="shared" si="13"/>
        <v>63.09904153354633</v>
      </c>
      <c r="T31" s="47">
        <v>537</v>
      </c>
      <c r="U31" s="44">
        <f t="shared" si="14"/>
        <v>36.49906890130353</v>
      </c>
      <c r="V31" s="45">
        <f t="shared" si="15"/>
        <v>63.50093109869647</v>
      </c>
      <c r="Y31" s="83">
        <v>435</v>
      </c>
      <c r="Z31" s="83">
        <f t="shared" si="16"/>
        <v>41.25</v>
      </c>
      <c r="AA31" s="83">
        <v>37</v>
      </c>
      <c r="AB31" s="83">
        <v>175</v>
      </c>
      <c r="AC31" s="83">
        <v>416</v>
      </c>
      <c r="AD31" s="83">
        <v>395</v>
      </c>
      <c r="AE31" s="83">
        <v>341</v>
      </c>
      <c r="AH31" s="52">
        <v>21</v>
      </c>
      <c r="AI31" s="83">
        <v>18</v>
      </c>
      <c r="AJ31" s="52">
        <f t="shared" si="17"/>
        <v>2.25</v>
      </c>
      <c r="AK31" s="84">
        <v>9</v>
      </c>
      <c r="AM31" s="52">
        <v>0</v>
      </c>
    </row>
    <row r="32" spans="1:39" s="46" customFormat="1" ht="18.75" customHeight="1">
      <c r="A32" s="43" t="s">
        <v>49</v>
      </c>
      <c r="B32" s="47">
        <v>1508</v>
      </c>
      <c r="C32" s="44">
        <f t="shared" si="2"/>
        <v>29.50928381962865</v>
      </c>
      <c r="D32" s="45">
        <f t="shared" si="3"/>
        <v>70.49071618037135</v>
      </c>
      <c r="E32" s="52">
        <v>49</v>
      </c>
      <c r="F32" s="44">
        <f t="shared" si="4"/>
        <v>66.83673469387756</v>
      </c>
      <c r="G32" s="45">
        <f t="shared" si="5"/>
        <v>33.16326530612245</v>
      </c>
      <c r="H32" s="47">
        <v>81</v>
      </c>
      <c r="I32" s="44">
        <f t="shared" si="6"/>
        <v>20.98765432098766</v>
      </c>
      <c r="J32" s="45">
        <f t="shared" si="7"/>
        <v>79.01234567901234</v>
      </c>
      <c r="K32" s="52">
        <v>12</v>
      </c>
      <c r="L32" s="44">
        <f t="shared" si="8"/>
        <v>8.333333333333343</v>
      </c>
      <c r="M32" s="45">
        <f t="shared" si="9"/>
        <v>91.66666666666666</v>
      </c>
      <c r="N32" s="47">
        <v>965</v>
      </c>
      <c r="O32" s="44">
        <f t="shared" si="10"/>
        <v>24.55958549222798</v>
      </c>
      <c r="P32" s="45">
        <f t="shared" si="11"/>
        <v>75.44041450777202</v>
      </c>
      <c r="Q32" s="47">
        <v>1379</v>
      </c>
      <c r="R32" s="44">
        <f t="shared" si="12"/>
        <v>27.048585931834666</v>
      </c>
      <c r="S32" s="45">
        <f t="shared" si="13"/>
        <v>72.95141406816533</v>
      </c>
      <c r="T32" s="47">
        <v>1193</v>
      </c>
      <c r="U32" s="44">
        <f t="shared" si="14"/>
        <v>25.314333612740995</v>
      </c>
      <c r="V32" s="45">
        <f t="shared" si="15"/>
        <v>74.685666387259</v>
      </c>
      <c r="Y32" s="83">
        <v>1063</v>
      </c>
      <c r="Z32" s="83">
        <f t="shared" si="16"/>
        <v>16.25</v>
      </c>
      <c r="AA32" s="83">
        <v>64</v>
      </c>
      <c r="AB32" s="83">
        <v>11</v>
      </c>
      <c r="AC32" s="83">
        <v>728</v>
      </c>
      <c r="AD32" s="83">
        <v>1006</v>
      </c>
      <c r="AE32" s="83">
        <v>891</v>
      </c>
      <c r="AH32" s="52">
        <v>3</v>
      </c>
      <c r="AI32" s="83">
        <v>12</v>
      </c>
      <c r="AJ32" s="52">
        <f t="shared" si="17"/>
        <v>1.25</v>
      </c>
      <c r="AK32" s="84">
        <v>5</v>
      </c>
      <c r="AM32" s="52">
        <v>0</v>
      </c>
    </row>
    <row r="33" spans="1:40" s="51" customFormat="1" ht="23.25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AL33" s="34"/>
      <c r="AM33" s="34"/>
      <c r="AN33" s="34"/>
    </row>
    <row r="34" spans="1:21" ht="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2"/>
      <c r="P34" s="31"/>
      <c r="Q34" s="31"/>
      <c r="R34" s="31"/>
      <c r="S34" s="33"/>
      <c r="T34" s="33"/>
      <c r="U34" s="33"/>
    </row>
    <row r="35" spans="1:21" ht="14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6"/>
      <c r="T35" s="36"/>
      <c r="U35" s="36"/>
    </row>
    <row r="36" spans="1:21" ht="14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6"/>
      <c r="T36" s="36"/>
      <c r="U36" s="36"/>
    </row>
    <row r="37" spans="1:21" ht="14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6"/>
      <c r="T37" s="36"/>
      <c r="U37" s="36"/>
    </row>
    <row r="38" spans="19:21" ht="14.25">
      <c r="S38" s="36"/>
      <c r="T38" s="36"/>
      <c r="U38" s="36"/>
    </row>
    <row r="39" spans="19:21" ht="14.25">
      <c r="S39" s="36"/>
      <c r="T39" s="36"/>
      <c r="U39" s="36"/>
    </row>
    <row r="40" spans="19:21" ht="14.25">
      <c r="S40" s="36"/>
      <c r="T40" s="36"/>
      <c r="U40" s="36"/>
    </row>
    <row r="41" spans="19:21" ht="14.25">
      <c r="S41" s="36"/>
      <c r="T41" s="36"/>
      <c r="U41" s="36"/>
    </row>
    <row r="42" spans="19:21" ht="14.25">
      <c r="S42" s="36"/>
      <c r="T42" s="36"/>
      <c r="U42" s="36"/>
    </row>
    <row r="43" spans="19:21" ht="14.25">
      <c r="S43" s="36"/>
      <c r="T43" s="36"/>
      <c r="U43" s="36"/>
    </row>
    <row r="44" spans="19:21" ht="14.25">
      <c r="S44" s="36"/>
      <c r="T44" s="36"/>
      <c r="U44" s="36"/>
    </row>
    <row r="45" spans="19:21" ht="14.25">
      <c r="S45" s="36"/>
      <c r="T45" s="36"/>
      <c r="U45" s="36"/>
    </row>
    <row r="46" spans="19:21" ht="14.25">
      <c r="S46" s="36"/>
      <c r="T46" s="36"/>
      <c r="U46" s="36"/>
    </row>
    <row r="47" spans="19:21" ht="14.25">
      <c r="S47" s="36"/>
      <c r="T47" s="36"/>
      <c r="U47" s="36"/>
    </row>
    <row r="48" spans="19:21" ht="14.25">
      <c r="S48" s="36"/>
      <c r="T48" s="36"/>
      <c r="U48" s="36"/>
    </row>
    <row r="49" spans="19:21" ht="14.25">
      <c r="S49" s="36"/>
      <c r="T49" s="36"/>
      <c r="U49" s="36"/>
    </row>
    <row r="50" spans="19:21" ht="14.25">
      <c r="S50" s="36"/>
      <c r="T50" s="36"/>
      <c r="U50" s="36"/>
    </row>
    <row r="51" spans="19:21" ht="14.25">
      <c r="S51" s="36"/>
      <c r="T51" s="36"/>
      <c r="U51" s="36"/>
    </row>
    <row r="52" spans="19:21" ht="14.25">
      <c r="S52" s="36"/>
      <c r="T52" s="36"/>
      <c r="U52" s="36"/>
    </row>
    <row r="53" spans="19:21" ht="14.25">
      <c r="S53" s="36"/>
      <c r="T53" s="36"/>
      <c r="U53" s="36"/>
    </row>
    <row r="54" spans="19:21" ht="14.25">
      <c r="S54" s="36"/>
      <c r="T54" s="36"/>
      <c r="U54" s="36"/>
    </row>
    <row r="55" spans="19:21" ht="14.25">
      <c r="S55" s="36"/>
      <c r="T55" s="36"/>
      <c r="U55" s="36"/>
    </row>
    <row r="56" spans="19:21" ht="14.25">
      <c r="S56" s="36"/>
      <c r="T56" s="36"/>
      <c r="U56" s="36"/>
    </row>
    <row r="57" spans="19:21" ht="14.25">
      <c r="S57" s="36"/>
      <c r="T57" s="36"/>
      <c r="U57" s="36"/>
    </row>
    <row r="58" spans="19:21" ht="14.25">
      <c r="S58" s="36"/>
      <c r="T58" s="36"/>
      <c r="U58" s="36"/>
    </row>
    <row r="59" spans="19:21" ht="14.25">
      <c r="S59" s="36"/>
      <c r="T59" s="36"/>
      <c r="U59" s="36"/>
    </row>
    <row r="60" spans="19:21" ht="14.25">
      <c r="S60" s="36"/>
      <c r="T60" s="36"/>
      <c r="U60" s="36"/>
    </row>
    <row r="61" spans="19:21" ht="14.25">
      <c r="S61" s="36"/>
      <c r="T61" s="36"/>
      <c r="U61" s="36"/>
    </row>
    <row r="62" spans="19:21" ht="14.25">
      <c r="S62" s="36"/>
      <c r="T62" s="36"/>
      <c r="U62" s="36"/>
    </row>
    <row r="63" spans="19:21" ht="14.25">
      <c r="S63" s="36"/>
      <c r="T63" s="36"/>
      <c r="U63" s="36"/>
    </row>
    <row r="64" spans="19:21" ht="14.25">
      <c r="S64" s="36"/>
      <c r="T64" s="36"/>
      <c r="U64" s="36"/>
    </row>
    <row r="65" spans="19:21" ht="14.25">
      <c r="S65" s="36"/>
      <c r="T65" s="36"/>
      <c r="U65" s="36"/>
    </row>
    <row r="66" spans="19:21" ht="14.25">
      <c r="S66" s="36"/>
      <c r="T66" s="36"/>
      <c r="U66" s="36"/>
    </row>
    <row r="67" spans="19:21" ht="14.25">
      <c r="S67" s="36"/>
      <c r="T67" s="36"/>
      <c r="U67" s="36"/>
    </row>
    <row r="68" spans="19:21" ht="14.25">
      <c r="S68" s="36"/>
      <c r="T68" s="36"/>
      <c r="U68" s="36"/>
    </row>
    <row r="69" spans="19:21" ht="14.25">
      <c r="S69" s="36"/>
      <c r="T69" s="36"/>
      <c r="U69" s="36"/>
    </row>
    <row r="70" spans="19:21" ht="14.25">
      <c r="S70" s="36"/>
      <c r="T70" s="36"/>
      <c r="U70" s="36"/>
    </row>
    <row r="71" spans="19:21" ht="14.25">
      <c r="S71" s="36"/>
      <c r="T71" s="36"/>
      <c r="U71" s="36"/>
    </row>
    <row r="72" spans="19:21" ht="14.25">
      <c r="S72" s="36"/>
      <c r="T72" s="36"/>
      <c r="U72" s="36"/>
    </row>
    <row r="73" spans="19:21" ht="14.25">
      <c r="S73" s="36"/>
      <c r="T73" s="36"/>
      <c r="U73" s="36"/>
    </row>
    <row r="74" spans="19:21" ht="14.25">
      <c r="S74" s="36"/>
      <c r="T74" s="36"/>
      <c r="U74" s="36"/>
    </row>
    <row r="75" spans="19:21" ht="14.25">
      <c r="S75" s="36"/>
      <c r="T75" s="36"/>
      <c r="U75" s="36"/>
    </row>
    <row r="76" spans="19:21" ht="14.25">
      <c r="S76" s="36"/>
      <c r="T76" s="36"/>
      <c r="U76" s="36"/>
    </row>
    <row r="77" spans="19:21" ht="14.25">
      <c r="S77" s="36"/>
      <c r="T77" s="36"/>
      <c r="U77" s="36"/>
    </row>
    <row r="78" spans="19:21" ht="14.25">
      <c r="S78" s="36"/>
      <c r="T78" s="36"/>
      <c r="U78" s="36"/>
    </row>
    <row r="79" spans="19:21" ht="14.25">
      <c r="S79" s="36"/>
      <c r="T79" s="36"/>
      <c r="U79" s="36"/>
    </row>
    <row r="80" spans="19:21" ht="14.25">
      <c r="S80" s="36"/>
      <c r="T80" s="36"/>
      <c r="U80" s="36"/>
    </row>
    <row r="81" spans="19:21" ht="14.25">
      <c r="S81" s="36"/>
      <c r="T81" s="36"/>
      <c r="U81" s="36"/>
    </row>
    <row r="82" spans="19:21" ht="14.25">
      <c r="S82" s="36"/>
      <c r="T82" s="36"/>
      <c r="U82" s="36"/>
    </row>
    <row r="83" spans="19:21" ht="14.25">
      <c r="S83" s="36"/>
      <c r="T83" s="36"/>
      <c r="U83" s="36"/>
    </row>
    <row r="84" spans="19:21" ht="14.25">
      <c r="S84" s="36"/>
      <c r="T84" s="36"/>
      <c r="U84" s="36"/>
    </row>
    <row r="85" spans="19:21" ht="14.25">
      <c r="S85" s="36"/>
      <c r="T85" s="36"/>
      <c r="U85" s="36"/>
    </row>
    <row r="86" spans="19:21" ht="14.25">
      <c r="S86" s="36"/>
      <c r="T86" s="36"/>
      <c r="U86" s="36"/>
    </row>
    <row r="87" spans="19:21" ht="14.25">
      <c r="S87" s="36"/>
      <c r="T87" s="36"/>
      <c r="U87" s="36"/>
    </row>
    <row r="88" spans="19:21" ht="14.25">
      <c r="S88" s="36"/>
      <c r="T88" s="36"/>
      <c r="U88" s="36"/>
    </row>
    <row r="89" spans="19:21" ht="14.25">
      <c r="S89" s="36"/>
      <c r="T89" s="36"/>
      <c r="U89" s="36"/>
    </row>
  </sheetData>
  <sheetProtection/>
  <mergeCells count="13">
    <mergeCell ref="N5:P5"/>
    <mergeCell ref="A1:V1"/>
    <mergeCell ref="A2:V2"/>
    <mergeCell ref="Y5:AE5"/>
    <mergeCell ref="AH5:AJ5"/>
    <mergeCell ref="Q5:S5"/>
    <mergeCell ref="T5:V5"/>
    <mergeCell ref="B3:O3"/>
    <mergeCell ref="A5:A6"/>
    <mergeCell ref="B5:D5"/>
    <mergeCell ref="E5:G5"/>
    <mergeCell ref="H5:J5"/>
    <mergeCell ref="K5:M5"/>
  </mergeCells>
  <printOptions horizontalCentered="1"/>
  <pageMargins left="0.11811023622047245" right="0.11811023622047245" top="0.35433070866141736" bottom="0.1968503937007874" header="0.31496062992125984" footer="0.31496062992125984"/>
  <pageSetup horizontalDpi="600" verticalDpi="600" orientation="landscape" paperSize="9" scale="76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Петко Татьяна Степановна</cp:lastModifiedBy>
  <cp:lastPrinted>2018-01-24T08:21:47Z</cp:lastPrinted>
  <dcterms:created xsi:type="dcterms:W3CDTF">2017-12-13T08:08:22Z</dcterms:created>
  <dcterms:modified xsi:type="dcterms:W3CDTF">2018-03-12T12:09:12Z</dcterms:modified>
  <cp:category/>
  <cp:version/>
  <cp:contentType/>
  <cp:contentStatus/>
</cp:coreProperties>
</file>