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390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'2'!$A$1:$G$13</definedName>
    <definedName name="_xlnm.Print_Area" localSheetId="1">'3'!$A$1:$AM$31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<sst xmlns="http://schemas.openxmlformats.org/spreadsheetml/2006/main" count="89" uniqueCount="68">
  <si>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</si>
  <si>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</si>
  <si>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</si>
  <si>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</si>
  <si>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</si>
  <si>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</si>
  <si>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</si>
  <si>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</si>
  <si>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</si>
  <si>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</si>
  <si>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</si>
  <si>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</si>
  <si>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</si>
  <si>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</si>
  <si>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</si>
  <si>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</si>
  <si>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</si>
  <si>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</si>
  <si>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</si>
  <si>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</si>
  <si>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</si>
  <si>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</si>
  <si>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 xml:space="preserve"> з них, отримували допомогу по безробіттю</t>
  </si>
  <si>
    <t>Миколаївська область</t>
  </si>
  <si>
    <t xml:space="preserve">Інгульський 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</si>
  <si>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</si>
  <si>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</si>
  <si>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</si>
  <si>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</si>
  <si>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</si>
  <si>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</si>
  <si>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</si>
  <si>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</si>
  <si>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</si>
  <si>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</si>
  <si>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</si>
  <si>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</si>
  <si>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</si>
  <si>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</si>
  <si>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</si>
  <si>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</si>
  <si>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</si>
  <si>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</si>
  <si>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</si>
  <si>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</si>
  <si>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</si>
  <si>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</si>
  <si>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</si>
  <si>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Станом на кінець звітного періоду</t>
  </si>
  <si>
    <t>женщини</t>
  </si>
  <si>
    <t>всего</t>
  </si>
  <si>
    <t>обучение</t>
  </si>
  <si>
    <t>гром</t>
  </si>
  <si>
    <t>проор</t>
  </si>
  <si>
    <t>на дату</t>
  </si>
  <si>
    <t>трудоустройство</t>
  </si>
  <si>
    <t>безр</t>
  </si>
  <si>
    <t>облик</t>
  </si>
  <si>
    <t>сам</t>
  </si>
  <si>
    <t>громадськи</t>
  </si>
  <si>
    <t>расчет самос</t>
  </si>
  <si>
    <t xml:space="preserve">  Структура зареєстрованих безробітних за статтю, охоплених заходами активної політики сприяння зайнятості </t>
  </si>
  <si>
    <t>допомога</t>
  </si>
  <si>
    <t>по Миколаївській області за січень-липень 2018 року</t>
  </si>
  <si>
    <t>Надання послуг Миколаївською обласною службою зайнятості зареєстрованим безробітним та іншим категоріям громадян за січень-липень 2018 року</t>
  </si>
  <si>
    <t xml:space="preserve"> труд</t>
  </si>
  <si>
    <t>чоловіки, 
%</t>
  </si>
  <si>
    <t>жінки,
%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</si>
</sst>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4" fillId="0" borderId="0" xfId="503" applyNumberFormat="1" applyFont="1" applyFill="1" applyAlignment="1" applyProtection="1">
      <alignment horizontal="center"/>
      <protection locked="0"/>
    </xf>
    <xf numFmtId="1" fontId="30" fillId="0" borderId="0" xfId="503" applyNumberFormat="1" applyFont="1" applyFill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right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3" fontId="45" fillId="0" borderId="0" xfId="503" applyNumberFormat="1" applyFont="1" applyFill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3" fillId="0" borderId="0" xfId="503" applyNumberFormat="1" applyFont="1" applyFill="1" applyAlignment="1" applyProtection="1">
      <alignment horizontal="left"/>
      <protection locked="0"/>
    </xf>
    <xf numFmtId="1" fontId="43" fillId="0" borderId="0" xfId="503" applyNumberFormat="1" applyFont="1" applyFill="1" applyBorder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3" fillId="0" borderId="0" xfId="505" applyFont="1">
      <alignment/>
      <protection/>
    </xf>
    <xf numFmtId="0" fontId="47" fillId="0" borderId="0" xfId="505" applyFont="1" applyFill="1" applyAlignment="1">
      <alignment/>
      <protection/>
    </xf>
    <xf numFmtId="0" fontId="47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4" fillId="0" borderId="22" xfId="505" applyFont="1" applyBorder="1" applyAlignment="1">
      <alignment horizontal="center" vertical="center" wrapText="1"/>
      <protection/>
    </xf>
    <xf numFmtId="0" fontId="44" fillId="17" borderId="3" xfId="505" applyFont="1" applyFill="1" applyBorder="1" applyAlignment="1">
      <alignment horizontal="center" vertical="center" wrapText="1"/>
      <protection/>
    </xf>
    <xf numFmtId="0" fontId="30" fillId="0" borderId="0" xfId="506" applyFont="1" applyAlignment="1">
      <alignment vertical="center" wrapText="1"/>
      <protection/>
    </xf>
    <xf numFmtId="0" fontId="49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81" fontId="49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17" borderId="0" xfId="505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/>
      <protection locked="0"/>
    </xf>
    <xf numFmtId="1" fontId="53" fillId="0" borderId="3" xfId="503" applyNumberFormat="1" applyFont="1" applyFill="1" applyBorder="1" applyAlignment="1" applyProtection="1">
      <alignment horizontal="center" vertical="center"/>
      <protection/>
    </xf>
    <xf numFmtId="3" fontId="53" fillId="0" borderId="3" xfId="503" applyNumberFormat="1" applyFont="1" applyFill="1" applyBorder="1" applyAlignment="1" applyProtection="1">
      <alignment horizontal="center" vertical="center"/>
      <protection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4" fillId="0" borderId="0" xfId="506" applyFont="1" applyAlignment="1">
      <alignment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181" fontId="44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0" fontId="55" fillId="0" borderId="3" xfId="504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>
      <alignment horizontal="left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30" fillId="0" borderId="0" xfId="503" applyNumberFormat="1" applyFont="1" applyFill="1" applyBorder="1" applyAlignment="1" applyProtection="1">
      <alignment horizont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7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/>
      <protection/>
    </xf>
    <xf numFmtId="181" fontId="57" fillId="0" borderId="3" xfId="503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81" fontId="44" fillId="0" borderId="3" xfId="500" applyNumberFormat="1" applyFont="1" applyFill="1" applyBorder="1" applyAlignment="1">
      <alignment horizontal="center" vertical="center" wrapText="1"/>
      <protection/>
    </xf>
    <xf numFmtId="182" fontId="44" fillId="0" borderId="3" xfId="500" applyNumberFormat="1" applyFont="1" applyFill="1" applyBorder="1" applyAlignment="1">
      <alignment horizontal="center" vertical="center"/>
      <protection/>
    </xf>
    <xf numFmtId="3" fontId="4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03" applyNumberFormat="1" applyFont="1" applyFill="1" applyBorder="1" applyAlignment="1" applyProtection="1">
      <alignment vertical="center"/>
      <protection locked="0"/>
    </xf>
    <xf numFmtId="1" fontId="22" fillId="24" borderId="3" xfId="503" applyNumberFormat="1" applyFont="1" applyFill="1" applyBorder="1" applyAlignment="1" applyProtection="1">
      <alignment horizontal="center" vertical="center"/>
      <protection locked="0"/>
    </xf>
    <xf numFmtId="1" fontId="22" fillId="17" borderId="3" xfId="0" applyNumberFormat="1" applyFont="1" applyFill="1" applyBorder="1" applyAlignment="1" applyProtection="1">
      <alignment horizontal="center"/>
      <protection locked="0"/>
    </xf>
    <xf numFmtId="1" fontId="22" fillId="50" borderId="3" xfId="0" applyNumberFormat="1" applyFont="1" applyFill="1" applyBorder="1" applyAlignment="1" applyProtection="1">
      <alignment horizontal="center"/>
      <protection locked="0"/>
    </xf>
    <xf numFmtId="1" fontId="50" fillId="0" borderId="3" xfId="0" applyNumberFormat="1" applyFont="1" applyFill="1" applyBorder="1" applyAlignment="1" applyProtection="1">
      <alignment vertical="center"/>
      <protection locked="0"/>
    </xf>
    <xf numFmtId="0" fontId="58" fillId="0" borderId="3" xfId="0" applyFont="1" applyBorder="1" applyAlignment="1">
      <alignment horizontal="center" vertical="center"/>
    </xf>
    <xf numFmtId="3" fontId="50" fillId="0" borderId="23" xfId="503" applyNumberFormat="1" applyFont="1" applyFill="1" applyBorder="1" applyAlignment="1" applyProtection="1">
      <alignment horizontal="center" vertical="center" wrapText="1" shrinkToFit="1"/>
      <protection/>
    </xf>
    <xf numFmtId="3" fontId="51" fillId="24" borderId="23" xfId="503" applyNumberFormat="1" applyFont="1" applyFill="1" applyBorder="1" applyAlignment="1" applyProtection="1">
      <alignment horizontal="center" vertical="center" wrapText="1" shrinkToFit="1"/>
      <protection/>
    </xf>
    <xf numFmtId="3" fontId="22" fillId="24" borderId="23" xfId="503" applyNumberFormat="1" applyFont="1" applyFill="1" applyBorder="1" applyAlignment="1" applyProtection="1">
      <alignment horizontal="center" vertical="center" wrapText="1" shrinkToFit="1"/>
      <protection/>
    </xf>
    <xf numFmtId="1" fontId="53" fillId="0" borderId="3" xfId="503" applyNumberFormat="1" applyFont="1" applyFill="1" applyBorder="1" applyAlignment="1" applyProtection="1">
      <alignment horizontal="center" vertical="center"/>
      <protection locked="0"/>
    </xf>
    <xf numFmtId="1" fontId="20" fillId="0" borderId="0" xfId="503" applyNumberFormat="1" applyFont="1" applyFill="1" applyBorder="1" applyAlignment="1" applyProtection="1">
      <alignment vertical="center"/>
      <protection locked="0"/>
    </xf>
    <xf numFmtId="1" fontId="20" fillId="0" borderId="3" xfId="503" applyNumberFormat="1" applyFont="1" applyFill="1" applyBorder="1" applyAlignment="1" applyProtection="1">
      <alignment wrapText="1"/>
      <protection locked="0"/>
    </xf>
    <xf numFmtId="1" fontId="20" fillId="0" borderId="0" xfId="503" applyNumberFormat="1" applyFont="1" applyFill="1" applyBorder="1" applyAlignment="1" applyProtection="1">
      <alignment wrapText="1"/>
      <protection locked="0"/>
    </xf>
    <xf numFmtId="1" fontId="21" fillId="17" borderId="3" xfId="505" applyNumberFormat="1" applyFont="1" applyFill="1" applyBorder="1" applyAlignment="1">
      <alignment horizontal="center" vertical="center" wrapText="1"/>
      <protection/>
    </xf>
    <xf numFmtId="0" fontId="58" fillId="50" borderId="3" xfId="0" applyFont="1" applyFill="1" applyBorder="1" applyAlignment="1">
      <alignment horizontal="center" vertical="center"/>
    </xf>
    <xf numFmtId="3" fontId="50" fillId="50" borderId="23" xfId="503" applyNumberFormat="1" applyFont="1" applyFill="1" applyBorder="1" applyAlignment="1" applyProtection="1">
      <alignment horizontal="center" vertical="center" wrapText="1" shrinkToFit="1"/>
      <protection/>
    </xf>
    <xf numFmtId="1" fontId="63" fillId="44" borderId="0" xfId="503" applyNumberFormat="1" applyFont="1" applyFill="1" applyBorder="1" applyAlignment="1" applyProtection="1">
      <alignment vertical="center"/>
      <protection locked="0"/>
    </xf>
    <xf numFmtId="3" fontId="21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4" fillId="0" borderId="0" xfId="506" applyNumberFormat="1" applyFont="1" applyFill="1" applyAlignment="1">
      <alignment vertical="center" wrapText="1"/>
      <protection/>
    </xf>
    <xf numFmtId="0" fontId="61" fillId="0" borderId="0" xfId="505" applyFont="1" applyFill="1" applyAlignment="1">
      <alignment horizontal="center" vertical="center" wrapText="1"/>
      <protection/>
    </xf>
    <xf numFmtId="0" fontId="48" fillId="0" borderId="0" xfId="505" applyFont="1" applyFill="1" applyAlignment="1">
      <alignment horizontal="center"/>
      <protection/>
    </xf>
    <xf numFmtId="0" fontId="59" fillId="0" borderId="24" xfId="506" applyFont="1" applyBorder="1" applyAlignment="1">
      <alignment horizontal="right" vertical="center" wrapText="1"/>
      <protection/>
    </xf>
    <xf numFmtId="0" fontId="60" fillId="0" borderId="25" xfId="506" applyFont="1" applyBorder="1" applyAlignment="1">
      <alignment horizontal="right" vertical="center" wrapText="1"/>
      <protection/>
    </xf>
    <xf numFmtId="0" fontId="60" fillId="0" borderId="26" xfId="506" applyFont="1" applyBorder="1" applyAlignment="1">
      <alignment horizontal="right" vertical="center" wrapText="1"/>
      <protection/>
    </xf>
    <xf numFmtId="1" fontId="2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22" fillId="0" borderId="29" xfId="503" applyNumberFormat="1" applyFont="1" applyFill="1" applyBorder="1" applyAlignment="1" applyProtection="1">
      <alignment horizontal="center" vertical="center" wrapText="1"/>
      <protection/>
    </xf>
    <xf numFmtId="1" fontId="31" fillId="0" borderId="0" xfId="503" applyNumberFormat="1" applyFont="1" applyFill="1" applyAlignment="1" applyProtection="1">
      <alignment horizontal="center" vertical="center" wrapText="1"/>
      <protection locked="0"/>
    </xf>
    <xf numFmtId="1" fontId="44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9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63" fillId="0" borderId="0" xfId="503" applyNumberFormat="1" applyFont="1" applyFill="1" applyBorder="1" applyAlignment="1" applyProtection="1">
      <alignment horizontal="center" vertical="center"/>
      <protection locked="0"/>
    </xf>
  </cellXfs>
  <cellStyles count="54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Підсумок" xfId="507"/>
    <cellStyle name="Підсумок 2" xfId="508"/>
    <cellStyle name="Плохой" xfId="509"/>
    <cellStyle name="Плохой 2" xfId="510"/>
    <cellStyle name="Плохой 2 2" xfId="511"/>
    <cellStyle name="Плохой 3" xfId="512"/>
    <cellStyle name="Плохой 4" xfId="513"/>
    <cellStyle name="Плохой 5" xfId="514"/>
    <cellStyle name="Поганий" xfId="515"/>
    <cellStyle name="Поганий 2" xfId="516"/>
    <cellStyle name="Пояснение" xfId="517"/>
    <cellStyle name="Пояснение 2" xfId="518"/>
    <cellStyle name="Пояснение 3" xfId="519"/>
    <cellStyle name="Пояснение 4" xfId="520"/>
    <cellStyle name="Пояснение 5" xfId="521"/>
    <cellStyle name="Примечание" xfId="522"/>
    <cellStyle name="Примечание 2" xfId="523"/>
    <cellStyle name="Примечание 2 2" xfId="524"/>
    <cellStyle name="Примечание 3" xfId="525"/>
    <cellStyle name="Примечание 4" xfId="526"/>
    <cellStyle name="Примечание 5" xfId="527"/>
    <cellStyle name="Примітка" xfId="528"/>
    <cellStyle name="Примітка 2" xfId="529"/>
    <cellStyle name="Percent" xfId="530"/>
    <cellStyle name="Результат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" xfId="545"/>
    <cellStyle name="Текст предупреждения 2" xfId="546"/>
    <cellStyle name="Текст предупреждения 3" xfId="547"/>
    <cellStyle name="Текст предупреждения 4" xfId="548"/>
    <cellStyle name="Текст предупреждения 5" xfId="549"/>
    <cellStyle name="Тысячи [0]_Анализ" xfId="550"/>
    <cellStyle name="Тысячи_Анализ" xfId="551"/>
    <cellStyle name="Comma" xfId="552"/>
    <cellStyle name="Comma [0]" xfId="553"/>
    <cellStyle name="ФинᎰнсовый_Лист1 (3)_1" xfId="554"/>
    <cellStyle name="Хороший" xfId="555"/>
    <cellStyle name="Хороший 2" xfId="556"/>
    <cellStyle name="Хороший 2 2" xfId="557"/>
    <cellStyle name="Хороший 3" xfId="5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BreakPreview" zoomScale="70" zoomScaleNormal="70" zoomScaleSheetLayoutView="70" zoomScalePageLayoutView="0" workbookViewId="0" topLeftCell="A4">
      <selection activeCell="G5" sqref="G5"/>
    </sheetView>
  </sheetViews>
  <sheetFormatPr defaultColWidth="0" defaultRowHeight="15"/>
  <cols>
    <col min="1" max="1" width="51.140625" style="14" customWidth="1"/>
    <col min="2" max="2" width="18.421875" style="14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4" bestFit="1" customWidth="1"/>
    <col min="8" max="254" width="9.140625" style="14" customWidth="1"/>
    <col min="255" max="255" width="54.28125" style="14" customWidth="1"/>
    <col min="256" max="16384" width="0" style="14" hidden="1" customWidth="1"/>
  </cols>
  <sheetData>
    <row r="1" spans="1:6" ht="58.5" customHeight="1">
      <c r="A1" s="81" t="s">
        <v>64</v>
      </c>
      <c r="B1" s="81"/>
      <c r="C1" s="81"/>
      <c r="D1" s="81"/>
      <c r="E1" s="81"/>
      <c r="F1" s="81"/>
    </row>
    <row r="2" spans="1:6" s="15" customFormat="1" ht="21" customHeight="1">
      <c r="A2" s="82" t="s">
        <v>10</v>
      </c>
      <c r="B2" s="82"/>
      <c r="C2" s="82"/>
      <c r="D2" s="82"/>
      <c r="E2" s="82"/>
      <c r="F2" s="82"/>
    </row>
    <row r="3" spans="1:6" ht="18" customHeight="1">
      <c r="A3" s="16"/>
      <c r="B3" s="16"/>
      <c r="C3" s="16"/>
      <c r="D3" s="16"/>
      <c r="E3" s="16"/>
      <c r="F3" s="17" t="s">
        <v>21</v>
      </c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15</v>
      </c>
      <c r="B6" s="41">
        <f>3!B7</f>
        <v>31766</v>
      </c>
      <c r="C6" s="42">
        <f>B6-E6</f>
        <v>14945</v>
      </c>
      <c r="D6" s="45">
        <f>C6/B6*100</f>
        <v>47.04715733803438</v>
      </c>
      <c r="E6" s="44">
        <f>3!Y7</f>
        <v>16821</v>
      </c>
      <c r="F6" s="45">
        <f>E6/B6*100</f>
        <v>52.952842661965626</v>
      </c>
      <c r="G6" s="26"/>
    </row>
    <row r="7" spans="1:7" s="24" customFormat="1" ht="46.5" customHeight="1">
      <c r="A7" s="27" t="s">
        <v>18</v>
      </c>
      <c r="B7" s="79">
        <f>3!E7</f>
        <v>17979</v>
      </c>
      <c r="C7" s="75">
        <f>B7-E7</f>
        <v>10046</v>
      </c>
      <c r="D7" s="45">
        <f>C7/B7*100</f>
        <v>55.876300127927024</v>
      </c>
      <c r="E7" s="44">
        <f>3!Z7</f>
        <v>7933</v>
      </c>
      <c r="F7" s="45">
        <f>E7/B7*100</f>
        <v>44.123699872072976</v>
      </c>
      <c r="G7" s="80"/>
    </row>
    <row r="8" spans="1:7" s="24" customFormat="1" ht="34.5" customHeight="1">
      <c r="A8" s="28" t="s">
        <v>16</v>
      </c>
      <c r="B8" s="43">
        <f>3!H7</f>
        <v>4458</v>
      </c>
      <c r="C8" s="42">
        <f>B8-E8</f>
        <v>2867</v>
      </c>
      <c r="D8" s="45">
        <f>C8/B8*100</f>
        <v>64.31135038133692</v>
      </c>
      <c r="E8" s="44">
        <f>3!AA7</f>
        <v>1591</v>
      </c>
      <c r="F8" s="45">
        <f>E8/B8*100</f>
        <v>35.68864961866308</v>
      </c>
      <c r="G8" s="26"/>
    </row>
    <row r="9" spans="1:7" s="24" customFormat="1" ht="62.25" customHeight="1">
      <c r="A9" s="28" t="s">
        <v>5</v>
      </c>
      <c r="B9" s="43">
        <f>3!K7</f>
        <v>5450</v>
      </c>
      <c r="C9" s="42">
        <f>B9-E9</f>
        <v>2532</v>
      </c>
      <c r="D9" s="45">
        <f>C9/B9*100</f>
        <v>46.45871559633027</v>
      </c>
      <c r="E9" s="44">
        <f>3!AB7+3!AL7</f>
        <v>2918</v>
      </c>
      <c r="F9" s="45">
        <f>E9/B9*100</f>
        <v>53.54128440366972</v>
      </c>
      <c r="G9" s="26"/>
    </row>
    <row r="10" spans="1:7" s="29" customFormat="1" ht="48.75" customHeight="1">
      <c r="A10" s="28" t="s">
        <v>17</v>
      </c>
      <c r="B10" s="43">
        <f>3!N7</f>
        <v>29720</v>
      </c>
      <c r="C10" s="42">
        <f>B10-E10</f>
        <v>14088</v>
      </c>
      <c r="D10" s="45">
        <f>C10/B10*100</f>
        <v>47.402422611036336</v>
      </c>
      <c r="E10" s="44">
        <f>3!AC7</f>
        <v>15632</v>
      </c>
      <c r="F10" s="45">
        <f>E10/B10*100</f>
        <v>52.59757738896366</v>
      </c>
      <c r="G10" s="26"/>
    </row>
    <row r="11" spans="1:7" s="29" customFormat="1" ht="45" customHeight="1">
      <c r="A11" s="83" t="s">
        <v>48</v>
      </c>
      <c r="B11" s="84"/>
      <c r="C11" s="84"/>
      <c r="D11" s="84"/>
      <c r="E11" s="84"/>
      <c r="F11" s="85"/>
      <c r="G11" s="26"/>
    </row>
    <row r="12" spans="1:8" ht="42.75" customHeight="1">
      <c r="A12" s="30" t="s">
        <v>19</v>
      </c>
      <c r="B12" s="46">
        <f>3!Q7</f>
        <v>12415</v>
      </c>
      <c r="C12" s="47">
        <f>B12-E12</f>
        <v>5052</v>
      </c>
      <c r="D12" s="59">
        <f>C12/B12*100</f>
        <v>40.692710430930326</v>
      </c>
      <c r="E12" s="47">
        <f>3!AD7</f>
        <v>7363</v>
      </c>
      <c r="F12" s="60">
        <f>E12/B12*100</f>
        <v>59.307289569069674</v>
      </c>
      <c r="G12" s="26"/>
      <c r="H12" s="29"/>
    </row>
    <row r="13" spans="1:7" ht="48.75" customHeight="1">
      <c r="A13" s="30" t="s">
        <v>22</v>
      </c>
      <c r="B13" s="46">
        <f>3!T7</f>
        <v>8170</v>
      </c>
      <c r="C13" s="47">
        <f>B13-E13</f>
        <v>3661</v>
      </c>
      <c r="D13" s="59">
        <f>C13/B13*100</f>
        <v>44.81028151774786</v>
      </c>
      <c r="E13" s="47">
        <f>3!AE7</f>
        <v>4509</v>
      </c>
      <c r="F13" s="60">
        <f>E13/B13*100</f>
        <v>55.18971848225214</v>
      </c>
      <c r="G13" s="2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2"/>
  <sheetViews>
    <sheetView tabSelected="1" view="pageBreakPreview" zoomScale="70" zoomScaleNormal="85" zoomScaleSheetLayoutView="70" zoomScalePageLayoutView="0" workbookViewId="0" topLeftCell="A1">
      <selection activeCell="U5" sqref="U5:V5"/>
    </sheetView>
  </sheetViews>
  <sheetFormatPr defaultColWidth="9.140625" defaultRowHeight="15"/>
  <cols>
    <col min="1" max="1" width="17.8515625" style="8" customWidth="1"/>
    <col min="2" max="2" width="7.8515625" style="61" customWidth="1"/>
    <col min="3" max="3" width="8.421875" style="5" customWidth="1"/>
    <col min="4" max="4" width="6.8515625" style="5" customWidth="1"/>
    <col min="5" max="5" width="7.421875" style="5" customWidth="1"/>
    <col min="6" max="6" width="8.57421875" style="5" customWidth="1"/>
    <col min="7" max="7" width="6.8515625" style="5" customWidth="1"/>
    <col min="8" max="8" width="7.8515625" style="5" customWidth="1"/>
    <col min="9" max="9" width="8.421875" style="5" customWidth="1"/>
    <col min="10" max="10" width="6.7109375" style="5" customWidth="1"/>
    <col min="11" max="11" width="7.421875" style="5" customWidth="1"/>
    <col min="12" max="12" width="8.57421875" style="5" customWidth="1"/>
    <col min="13" max="13" width="7.00390625" style="5" customWidth="1"/>
    <col min="14" max="14" width="7.57421875" style="5" customWidth="1"/>
    <col min="15" max="15" width="8.28125" style="5" customWidth="1"/>
    <col min="16" max="16" width="7.00390625" style="5" customWidth="1"/>
    <col min="17" max="17" width="7.57421875" style="5" customWidth="1"/>
    <col min="18" max="18" width="8.140625" style="5" customWidth="1"/>
    <col min="19" max="19" width="7.00390625" style="5" customWidth="1"/>
    <col min="20" max="20" width="6.7109375" style="5" customWidth="1"/>
    <col min="21" max="21" width="8.140625" style="5" customWidth="1"/>
    <col min="22" max="22" width="7.140625" style="2" customWidth="1"/>
    <col min="23" max="23" width="6.421875" style="2" hidden="1" customWidth="1"/>
    <col min="24" max="39" width="0.42578125" style="2" hidden="1" customWidth="1"/>
    <col min="40" max="40" width="6.421875" style="2" hidden="1" customWidth="1"/>
    <col min="41" max="41" width="6.421875" style="2" customWidth="1"/>
    <col min="42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7.2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1" customFormat="1" ht="19.5" customHeight="1">
      <c r="A2" s="99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1" s="1" customFormat="1" ht="12.75" customHeight="1">
      <c r="A3" s="10"/>
      <c r="B3" s="7"/>
      <c r="C3" s="6"/>
      <c r="D3" s="6"/>
      <c r="E3" s="6"/>
      <c r="F3" s="6"/>
      <c r="G3" s="6"/>
      <c r="H3" s="6"/>
      <c r="I3" s="6"/>
      <c r="J3" s="3"/>
      <c r="K3" s="3"/>
      <c r="L3" s="6"/>
      <c r="M3" s="6"/>
      <c r="N3" s="51"/>
      <c r="O3" s="6"/>
      <c r="P3" s="6"/>
      <c r="Q3" s="6"/>
      <c r="R3" s="4"/>
      <c r="S3" s="4"/>
      <c r="T3" s="4"/>
      <c r="U3" s="91"/>
    </row>
    <row r="4" spans="1:38" s="11" customFormat="1" ht="79.5" customHeight="1">
      <c r="A4" s="92"/>
      <c r="B4" s="87" t="s">
        <v>3</v>
      </c>
      <c r="C4" s="88"/>
      <c r="D4" s="89"/>
      <c r="E4" s="87" t="s">
        <v>20</v>
      </c>
      <c r="F4" s="88"/>
      <c r="G4" s="89"/>
      <c r="H4" s="87" t="s">
        <v>4</v>
      </c>
      <c r="I4" s="88"/>
      <c r="J4" s="89"/>
      <c r="K4" s="87" t="s">
        <v>5</v>
      </c>
      <c r="L4" s="88"/>
      <c r="M4" s="89"/>
      <c r="N4" s="87" t="s">
        <v>8</v>
      </c>
      <c r="O4" s="88"/>
      <c r="P4" s="89"/>
      <c r="Q4" s="96" t="s">
        <v>6</v>
      </c>
      <c r="R4" s="97"/>
      <c r="S4" s="98"/>
      <c r="T4" s="93" t="s">
        <v>9</v>
      </c>
      <c r="U4" s="94"/>
      <c r="V4" s="95"/>
      <c r="Y4" s="100" t="s">
        <v>49</v>
      </c>
      <c r="Z4" s="100"/>
      <c r="AA4" s="100"/>
      <c r="AB4" s="100"/>
      <c r="AC4" s="100"/>
      <c r="AD4" s="100"/>
      <c r="AE4" s="100"/>
      <c r="AF4" s="62"/>
      <c r="AG4" s="86" t="s">
        <v>55</v>
      </c>
      <c r="AH4" s="86"/>
      <c r="AI4" s="86"/>
      <c r="AJ4" s="78">
        <v>1391</v>
      </c>
      <c r="AK4" s="62"/>
      <c r="AL4" s="72" t="s">
        <v>59</v>
      </c>
    </row>
    <row r="5" spans="1:39" s="9" customFormat="1" ht="33.75" customHeight="1">
      <c r="A5" s="92"/>
      <c r="B5" s="32" t="s">
        <v>7</v>
      </c>
      <c r="C5" s="52" t="s">
        <v>66</v>
      </c>
      <c r="D5" s="52" t="s">
        <v>67</v>
      </c>
      <c r="E5" s="33" t="s">
        <v>7</v>
      </c>
      <c r="F5" s="52" t="s">
        <v>66</v>
      </c>
      <c r="G5" s="52" t="s">
        <v>67</v>
      </c>
      <c r="H5" s="33" t="s">
        <v>7</v>
      </c>
      <c r="I5" s="52" t="s">
        <v>66</v>
      </c>
      <c r="J5" s="52" t="s">
        <v>67</v>
      </c>
      <c r="K5" s="33" t="s">
        <v>7</v>
      </c>
      <c r="L5" s="52" t="s">
        <v>66</v>
      </c>
      <c r="M5" s="52" t="s">
        <v>67</v>
      </c>
      <c r="N5" s="33" t="s">
        <v>7</v>
      </c>
      <c r="O5" s="52" t="s">
        <v>66</v>
      </c>
      <c r="P5" s="52" t="s">
        <v>67</v>
      </c>
      <c r="Q5" s="33" t="s">
        <v>7</v>
      </c>
      <c r="R5" s="52" t="s">
        <v>66</v>
      </c>
      <c r="S5" s="52" t="s">
        <v>67</v>
      </c>
      <c r="T5" s="33" t="s">
        <v>7</v>
      </c>
      <c r="U5" s="52" t="s">
        <v>66</v>
      </c>
      <c r="V5" s="52" t="s">
        <v>67</v>
      </c>
      <c r="W5" s="34"/>
      <c r="Y5" s="73" t="s">
        <v>50</v>
      </c>
      <c r="Z5" s="73" t="s">
        <v>65</v>
      </c>
      <c r="AA5" s="73" t="s">
        <v>51</v>
      </c>
      <c r="AB5" s="73" t="s">
        <v>52</v>
      </c>
      <c r="AC5" s="73" t="s">
        <v>53</v>
      </c>
      <c r="AD5" s="73" t="s">
        <v>54</v>
      </c>
      <c r="AE5" s="73" t="s">
        <v>62</v>
      </c>
      <c r="AF5" s="73"/>
      <c r="AG5" s="73" t="s">
        <v>57</v>
      </c>
      <c r="AH5" s="73" t="s">
        <v>56</v>
      </c>
      <c r="AI5" s="73" t="s">
        <v>58</v>
      </c>
      <c r="AJ5" s="73" t="s">
        <v>60</v>
      </c>
      <c r="AK5" s="73"/>
      <c r="AL5" s="73" t="s">
        <v>57</v>
      </c>
      <c r="AM5" s="74"/>
    </row>
    <row r="6" spans="1:38" s="37" customFormat="1" ht="9.7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Y6" s="71">
        <v>1</v>
      </c>
      <c r="Z6" s="71">
        <v>2</v>
      </c>
      <c r="AA6" s="71">
        <v>3</v>
      </c>
      <c r="AB6" s="71">
        <v>4</v>
      </c>
      <c r="AC6" s="71">
        <v>5</v>
      </c>
      <c r="AD6" s="71">
        <v>6</v>
      </c>
      <c r="AE6" s="71">
        <v>7</v>
      </c>
      <c r="AF6" s="71"/>
      <c r="AG6" s="71"/>
      <c r="AH6" s="71"/>
      <c r="AI6" s="71"/>
      <c r="AJ6" s="71"/>
      <c r="AK6" s="71"/>
      <c r="AL6" s="71"/>
    </row>
    <row r="7" spans="1:38" s="12" customFormat="1" ht="30" customHeight="1">
      <c r="A7" s="48" t="s">
        <v>23</v>
      </c>
      <c r="B7" s="53">
        <f>SUM(B8:B31)</f>
        <v>31766</v>
      </c>
      <c r="C7" s="57">
        <f>100-D7</f>
        <v>47.047157338034374</v>
      </c>
      <c r="D7" s="54">
        <f>Y7/B7*100</f>
        <v>52.952842661965626</v>
      </c>
      <c r="E7" s="53">
        <f>SUM(E8:E31)</f>
        <v>17979</v>
      </c>
      <c r="F7" s="57">
        <f>100-G7</f>
        <v>55.876300127927024</v>
      </c>
      <c r="G7" s="54">
        <f>Z7/E7*100</f>
        <v>44.123699872072976</v>
      </c>
      <c r="H7" s="53">
        <f>SUM(H8:H31)</f>
        <v>4458</v>
      </c>
      <c r="I7" s="57">
        <f>100-J7</f>
        <v>64.31135038133692</v>
      </c>
      <c r="J7" s="54">
        <f>AA7/H7*100</f>
        <v>35.68864961866308</v>
      </c>
      <c r="K7" s="53">
        <f>SUM(K8:K31)</f>
        <v>5450</v>
      </c>
      <c r="L7" s="57">
        <f>100-M7</f>
        <v>46.45871559633028</v>
      </c>
      <c r="M7" s="54">
        <f>(AB7+AL7)/K7*100</f>
        <v>53.54128440366972</v>
      </c>
      <c r="N7" s="53">
        <f>SUM(N8:N31)</f>
        <v>29720</v>
      </c>
      <c r="O7" s="57">
        <f>100-P7</f>
        <v>47.40242261103634</v>
      </c>
      <c r="P7" s="54">
        <f>AC7/N7*100</f>
        <v>52.59757738896366</v>
      </c>
      <c r="Q7" s="53">
        <f>SUM(Q8:Q31)</f>
        <v>12415</v>
      </c>
      <c r="R7" s="57">
        <f>100-S7</f>
        <v>40.692710430930326</v>
      </c>
      <c r="S7" s="54">
        <f>AD7/Q7*100</f>
        <v>59.307289569069674</v>
      </c>
      <c r="T7" s="53">
        <f>SUM(T8:T31)</f>
        <v>8170</v>
      </c>
      <c r="U7" s="57">
        <f>100-V7</f>
        <v>44.81028151774786</v>
      </c>
      <c r="V7" s="54">
        <f>AE7/T7*100</f>
        <v>55.18971848225214</v>
      </c>
      <c r="Y7" s="68">
        <f aca="true" t="shared" si="0" ref="Y7:AE7">SUM(Y8:Y31)</f>
        <v>16821</v>
      </c>
      <c r="Z7" s="69">
        <f t="shared" si="0"/>
        <v>7933</v>
      </c>
      <c r="AA7" s="68">
        <f t="shared" si="0"/>
        <v>1591</v>
      </c>
      <c r="AB7" s="68">
        <f t="shared" si="0"/>
        <v>2829</v>
      </c>
      <c r="AC7" s="68">
        <f t="shared" si="0"/>
        <v>15632</v>
      </c>
      <c r="AD7" s="68">
        <f t="shared" si="0"/>
        <v>7363</v>
      </c>
      <c r="AE7" s="68">
        <f t="shared" si="0"/>
        <v>4509</v>
      </c>
      <c r="AG7" s="68">
        <f>SUM(AG8:AG31)</f>
        <v>3587</v>
      </c>
      <c r="AH7" s="68">
        <f>SUM(AH8:AH31)</f>
        <v>3651</v>
      </c>
      <c r="AI7" s="70">
        <f>SUM(AI8:AI31)</f>
        <v>695</v>
      </c>
      <c r="AJ7" s="77">
        <f>SUM(AJ8:AJ31)</f>
        <v>1390</v>
      </c>
      <c r="AK7" s="68"/>
      <c r="AL7" s="68">
        <f>SUM(AL8:AL31)</f>
        <v>89</v>
      </c>
    </row>
    <row r="8" spans="1:38" s="13" customFormat="1" ht="18.75" customHeight="1">
      <c r="A8" s="49" t="s">
        <v>24</v>
      </c>
      <c r="B8" s="50">
        <v>1172</v>
      </c>
      <c r="C8" s="56">
        <f aca="true" t="shared" si="1" ref="C8:C31">100-D8</f>
        <v>43.43003412969283</v>
      </c>
      <c r="D8" s="55">
        <f aca="true" t="shared" si="2" ref="D8:D31">Y8/B8*100</f>
        <v>56.56996587030717</v>
      </c>
      <c r="E8" s="64">
        <v>1298</v>
      </c>
      <c r="F8" s="56">
        <f aca="true" t="shared" si="3" ref="F8:F31">100-G8</f>
        <v>43.759630200308166</v>
      </c>
      <c r="G8" s="55">
        <f aca="true" t="shared" si="4" ref="G8:G31">Z8/E8*100</f>
        <v>56.240369799691834</v>
      </c>
      <c r="H8" s="50">
        <v>176</v>
      </c>
      <c r="I8" s="56">
        <f aca="true" t="shared" si="5" ref="I8:I31">100-J8</f>
        <v>34.65909090909091</v>
      </c>
      <c r="J8" s="55">
        <f aca="true" t="shared" si="6" ref="J8:J31">AA8/H8*100</f>
        <v>65.3409090909091</v>
      </c>
      <c r="K8" s="64">
        <v>203</v>
      </c>
      <c r="L8" s="56">
        <f aca="true" t="shared" si="7" ref="L8:L31">100-M8</f>
        <v>38.916256157635466</v>
      </c>
      <c r="M8" s="55">
        <f aca="true" t="shared" si="8" ref="M8:M31">(AB8+AL8)/K8*100</f>
        <v>61.083743842364534</v>
      </c>
      <c r="N8" s="50">
        <v>1120</v>
      </c>
      <c r="O8" s="56">
        <f aca="true" t="shared" si="9" ref="O8:O31">100-P8</f>
        <v>43.125</v>
      </c>
      <c r="P8" s="55">
        <f aca="true" t="shared" si="10" ref="P8:P31">AC8/N8*100</f>
        <v>56.875</v>
      </c>
      <c r="Q8" s="50">
        <v>465</v>
      </c>
      <c r="R8" s="56">
        <f aca="true" t="shared" si="11" ref="R8:R31">100-S8</f>
        <v>42.58064516129032</v>
      </c>
      <c r="S8" s="55">
        <f aca="true" t="shared" si="12" ref="S8:S31">AD8/Q8*100</f>
        <v>57.41935483870968</v>
      </c>
      <c r="T8" s="50">
        <v>389</v>
      </c>
      <c r="U8" s="56">
        <f aca="true" t="shared" si="13" ref="U8:U31">100-V8</f>
        <v>43.70179948586118</v>
      </c>
      <c r="V8" s="55">
        <f aca="true" t="shared" si="14" ref="V8:V31">AE8/T8*100</f>
        <v>56.29820051413882</v>
      </c>
      <c r="Y8" s="50">
        <v>663</v>
      </c>
      <c r="Z8" s="63">
        <f>AH8+AI8+AG8</f>
        <v>730</v>
      </c>
      <c r="AA8" s="50">
        <v>115</v>
      </c>
      <c r="AB8" s="66">
        <v>124</v>
      </c>
      <c r="AC8" s="50">
        <v>637</v>
      </c>
      <c r="AD8" s="50">
        <v>267</v>
      </c>
      <c r="AE8" s="50">
        <v>219</v>
      </c>
      <c r="AG8" s="58">
        <v>504</v>
      </c>
      <c r="AH8" s="50">
        <v>169</v>
      </c>
      <c r="AI8" s="63">
        <f>AJ8/2</f>
        <v>57</v>
      </c>
      <c r="AJ8" s="67">
        <v>114</v>
      </c>
      <c r="AL8" s="58">
        <v>0</v>
      </c>
    </row>
    <row r="9" spans="1:38" s="13" customFormat="1" ht="18.75" customHeight="1">
      <c r="A9" s="49" t="s">
        <v>25</v>
      </c>
      <c r="B9" s="50">
        <v>1763</v>
      </c>
      <c r="C9" s="56">
        <f t="shared" si="1"/>
        <v>36.01815087918321</v>
      </c>
      <c r="D9" s="55">
        <f t="shared" si="2"/>
        <v>63.98184912081679</v>
      </c>
      <c r="E9" s="64">
        <v>1285</v>
      </c>
      <c r="F9" s="56">
        <f t="shared" si="3"/>
        <v>41.47859922178988</v>
      </c>
      <c r="G9" s="55">
        <f t="shared" si="4"/>
        <v>58.52140077821012</v>
      </c>
      <c r="H9" s="50">
        <v>271</v>
      </c>
      <c r="I9" s="56">
        <f t="shared" si="5"/>
        <v>39.11439114391144</v>
      </c>
      <c r="J9" s="55">
        <f t="shared" si="6"/>
        <v>60.88560885608856</v>
      </c>
      <c r="K9" s="64">
        <v>193</v>
      </c>
      <c r="L9" s="56">
        <f t="shared" si="7"/>
        <v>30.569948186528492</v>
      </c>
      <c r="M9" s="55">
        <f t="shared" si="8"/>
        <v>69.43005181347151</v>
      </c>
      <c r="N9" s="50">
        <v>1730</v>
      </c>
      <c r="O9" s="56">
        <f t="shared" si="9"/>
        <v>36.06936416184971</v>
      </c>
      <c r="P9" s="55">
        <f t="shared" si="10"/>
        <v>63.93063583815029</v>
      </c>
      <c r="Q9" s="50">
        <v>721</v>
      </c>
      <c r="R9" s="56">
        <f t="shared" si="11"/>
        <v>35.090152565880715</v>
      </c>
      <c r="S9" s="55">
        <f t="shared" si="12"/>
        <v>64.90984743411929</v>
      </c>
      <c r="T9" s="50">
        <v>578</v>
      </c>
      <c r="U9" s="56">
        <f t="shared" si="13"/>
        <v>36.67820069204152</v>
      </c>
      <c r="V9" s="55">
        <f t="shared" si="14"/>
        <v>63.32179930795848</v>
      </c>
      <c r="Y9" s="50">
        <v>1128</v>
      </c>
      <c r="Z9" s="63">
        <f aca="true" t="shared" si="15" ref="Z9:Z31">AH9+AI9+AG9</f>
        <v>752</v>
      </c>
      <c r="AA9" s="50">
        <v>165</v>
      </c>
      <c r="AB9" s="66">
        <v>134</v>
      </c>
      <c r="AC9" s="50">
        <v>1106</v>
      </c>
      <c r="AD9" s="50">
        <v>468</v>
      </c>
      <c r="AE9" s="50">
        <v>366</v>
      </c>
      <c r="AG9" s="58">
        <v>399</v>
      </c>
      <c r="AH9" s="50">
        <v>271</v>
      </c>
      <c r="AI9" s="63">
        <f aca="true" t="shared" si="16" ref="AI9:AI31">AJ9/2</f>
        <v>82</v>
      </c>
      <c r="AJ9" s="67">
        <v>164</v>
      </c>
      <c r="AL9" s="58">
        <v>0</v>
      </c>
    </row>
    <row r="10" spans="1:38" s="13" customFormat="1" ht="18.75" customHeight="1">
      <c r="A10" s="49" t="s">
        <v>26</v>
      </c>
      <c r="B10" s="50">
        <v>1378</v>
      </c>
      <c r="C10" s="56">
        <f t="shared" si="1"/>
        <v>40.711175616835995</v>
      </c>
      <c r="D10" s="55">
        <f t="shared" si="2"/>
        <v>59.288824383164005</v>
      </c>
      <c r="E10" s="64">
        <v>1358</v>
      </c>
      <c r="F10" s="56">
        <f t="shared" si="3"/>
        <v>46.46539027982327</v>
      </c>
      <c r="G10" s="55">
        <f t="shared" si="4"/>
        <v>53.53460972017673</v>
      </c>
      <c r="H10" s="50">
        <v>228</v>
      </c>
      <c r="I10" s="56">
        <f t="shared" si="5"/>
        <v>35.526315789473685</v>
      </c>
      <c r="J10" s="55">
        <f t="shared" si="6"/>
        <v>64.47368421052632</v>
      </c>
      <c r="K10" s="64">
        <v>214</v>
      </c>
      <c r="L10" s="56">
        <f t="shared" si="7"/>
        <v>32.71028037383178</v>
      </c>
      <c r="M10" s="55">
        <f t="shared" si="8"/>
        <v>67.28971962616822</v>
      </c>
      <c r="N10" s="50">
        <v>1315</v>
      </c>
      <c r="O10" s="56">
        <f t="shared" si="9"/>
        <v>40.836501901140686</v>
      </c>
      <c r="P10" s="55">
        <f t="shared" si="10"/>
        <v>59.163498098859314</v>
      </c>
      <c r="Q10" s="50">
        <v>605</v>
      </c>
      <c r="R10" s="56">
        <f t="shared" si="11"/>
        <v>40.3305785123967</v>
      </c>
      <c r="S10" s="55">
        <f t="shared" si="12"/>
        <v>59.6694214876033</v>
      </c>
      <c r="T10" s="50">
        <v>433</v>
      </c>
      <c r="U10" s="56">
        <f t="shared" si="13"/>
        <v>41.570438799076214</v>
      </c>
      <c r="V10" s="55">
        <f t="shared" si="14"/>
        <v>58.429561200923786</v>
      </c>
      <c r="Y10" s="50">
        <v>817</v>
      </c>
      <c r="Z10" s="63">
        <f t="shared" si="15"/>
        <v>727</v>
      </c>
      <c r="AA10" s="50">
        <v>147</v>
      </c>
      <c r="AB10" s="66">
        <v>144</v>
      </c>
      <c r="AC10" s="50">
        <v>778</v>
      </c>
      <c r="AD10" s="50">
        <v>361</v>
      </c>
      <c r="AE10" s="50">
        <v>253</v>
      </c>
      <c r="AG10" s="58">
        <v>518</v>
      </c>
      <c r="AH10" s="50">
        <v>113</v>
      </c>
      <c r="AI10" s="63">
        <f t="shared" si="16"/>
        <v>96</v>
      </c>
      <c r="AJ10" s="67">
        <v>192</v>
      </c>
      <c r="AL10" s="58">
        <v>0</v>
      </c>
    </row>
    <row r="11" spans="1:38" s="13" customFormat="1" ht="18.75" customHeight="1">
      <c r="A11" s="49" t="s">
        <v>27</v>
      </c>
      <c r="B11" s="50">
        <v>723</v>
      </c>
      <c r="C11" s="56">
        <f t="shared" si="1"/>
        <v>45.36652835408022</v>
      </c>
      <c r="D11" s="55">
        <f t="shared" si="2"/>
        <v>54.63347164591978</v>
      </c>
      <c r="E11" s="64">
        <v>1130</v>
      </c>
      <c r="F11" s="56">
        <f t="shared" si="3"/>
        <v>61.991150442477874</v>
      </c>
      <c r="G11" s="55">
        <f t="shared" si="4"/>
        <v>38.008849557522126</v>
      </c>
      <c r="H11" s="50">
        <v>92</v>
      </c>
      <c r="I11" s="56">
        <f t="shared" si="5"/>
        <v>57.608695652173914</v>
      </c>
      <c r="J11" s="55">
        <f t="shared" si="6"/>
        <v>42.391304347826086</v>
      </c>
      <c r="K11" s="64">
        <v>315</v>
      </c>
      <c r="L11" s="56">
        <f t="shared" si="7"/>
        <v>64.12698412698413</v>
      </c>
      <c r="M11" s="55">
        <f t="shared" si="8"/>
        <v>35.87301587301587</v>
      </c>
      <c r="N11" s="50">
        <v>668</v>
      </c>
      <c r="O11" s="56">
        <f t="shared" si="9"/>
        <v>46.706586826347305</v>
      </c>
      <c r="P11" s="55">
        <f t="shared" si="10"/>
        <v>53.293413173652695</v>
      </c>
      <c r="Q11" s="50">
        <v>309</v>
      </c>
      <c r="R11" s="56">
        <f t="shared" si="11"/>
        <v>38.51132686084142</v>
      </c>
      <c r="S11" s="55">
        <f t="shared" si="12"/>
        <v>61.48867313915858</v>
      </c>
      <c r="T11" s="50">
        <v>250</v>
      </c>
      <c r="U11" s="56">
        <f t="shared" si="13"/>
        <v>40.400000000000006</v>
      </c>
      <c r="V11" s="55">
        <f t="shared" si="14"/>
        <v>59.599999999999994</v>
      </c>
      <c r="Y11" s="50">
        <v>395</v>
      </c>
      <c r="Z11" s="63">
        <f t="shared" si="15"/>
        <v>429.5</v>
      </c>
      <c r="AA11" s="50">
        <v>39</v>
      </c>
      <c r="AB11" s="66">
        <v>113</v>
      </c>
      <c r="AC11" s="50">
        <v>356</v>
      </c>
      <c r="AD11" s="50">
        <v>190</v>
      </c>
      <c r="AE11" s="50">
        <v>149</v>
      </c>
      <c r="AG11" s="58">
        <v>327</v>
      </c>
      <c r="AH11" s="50">
        <v>69</v>
      </c>
      <c r="AI11" s="63">
        <f t="shared" si="16"/>
        <v>33.5</v>
      </c>
      <c r="AJ11" s="67">
        <v>67</v>
      </c>
      <c r="AL11" s="58">
        <v>0</v>
      </c>
    </row>
    <row r="12" spans="1:38" s="13" customFormat="1" ht="18.75" customHeight="1">
      <c r="A12" s="49" t="s">
        <v>28</v>
      </c>
      <c r="B12" s="50">
        <v>1144</v>
      </c>
      <c r="C12" s="56">
        <f t="shared" si="1"/>
        <v>34.35314685314685</v>
      </c>
      <c r="D12" s="55">
        <f t="shared" si="2"/>
        <v>65.64685314685315</v>
      </c>
      <c r="E12" s="64">
        <v>570</v>
      </c>
      <c r="F12" s="56">
        <f t="shared" si="3"/>
        <v>52.98245614035088</v>
      </c>
      <c r="G12" s="55">
        <f t="shared" si="4"/>
        <v>47.01754385964912</v>
      </c>
      <c r="H12" s="50">
        <v>107</v>
      </c>
      <c r="I12" s="56">
        <f t="shared" si="5"/>
        <v>35.51401869158879</v>
      </c>
      <c r="J12" s="55">
        <f t="shared" si="6"/>
        <v>64.48598130841121</v>
      </c>
      <c r="K12" s="64">
        <v>59</v>
      </c>
      <c r="L12" s="56">
        <f t="shared" si="7"/>
        <v>-113.55932203389833</v>
      </c>
      <c r="M12" s="55">
        <f t="shared" si="8"/>
        <v>213.55932203389833</v>
      </c>
      <c r="N12" s="50">
        <v>1093</v>
      </c>
      <c r="O12" s="56">
        <f t="shared" si="9"/>
        <v>33.851784080512346</v>
      </c>
      <c r="P12" s="55">
        <f t="shared" si="10"/>
        <v>66.14821591948765</v>
      </c>
      <c r="Q12" s="50">
        <v>479</v>
      </c>
      <c r="R12" s="56">
        <f t="shared" si="11"/>
        <v>32.15031315240083</v>
      </c>
      <c r="S12" s="55">
        <f t="shared" si="12"/>
        <v>67.84968684759917</v>
      </c>
      <c r="T12" s="50">
        <v>313</v>
      </c>
      <c r="U12" s="56">
        <f t="shared" si="13"/>
        <v>34.50479233226838</v>
      </c>
      <c r="V12" s="55">
        <f t="shared" si="14"/>
        <v>65.49520766773162</v>
      </c>
      <c r="Y12" s="50">
        <v>751</v>
      </c>
      <c r="Z12" s="63">
        <f t="shared" si="15"/>
        <v>268</v>
      </c>
      <c r="AA12" s="50">
        <v>69</v>
      </c>
      <c r="AB12" s="66">
        <v>52</v>
      </c>
      <c r="AC12" s="50">
        <v>723</v>
      </c>
      <c r="AD12" s="50">
        <v>325</v>
      </c>
      <c r="AE12" s="50">
        <v>205</v>
      </c>
      <c r="AG12" s="58">
        <v>113</v>
      </c>
      <c r="AH12" s="50">
        <v>130</v>
      </c>
      <c r="AI12" s="63">
        <f t="shared" si="16"/>
        <v>25</v>
      </c>
      <c r="AJ12" s="67">
        <v>50</v>
      </c>
      <c r="AL12" s="58">
        <v>74</v>
      </c>
    </row>
    <row r="13" spans="1:38" s="13" customFormat="1" ht="18.75" customHeight="1">
      <c r="A13" s="49" t="s">
        <v>29</v>
      </c>
      <c r="B13" s="50">
        <v>2419</v>
      </c>
      <c r="C13" s="56">
        <f t="shared" si="1"/>
        <v>45.01860272840017</v>
      </c>
      <c r="D13" s="55">
        <f t="shared" si="2"/>
        <v>54.98139727159983</v>
      </c>
      <c r="E13" s="64">
        <v>881</v>
      </c>
      <c r="F13" s="56">
        <f t="shared" si="3"/>
        <v>56.8671963677639</v>
      </c>
      <c r="G13" s="55">
        <f t="shared" si="4"/>
        <v>43.1328036322361</v>
      </c>
      <c r="H13" s="50">
        <v>404</v>
      </c>
      <c r="I13" s="56">
        <f t="shared" si="5"/>
        <v>63.613861386138616</v>
      </c>
      <c r="J13" s="55">
        <f t="shared" si="6"/>
        <v>36.386138613861384</v>
      </c>
      <c r="K13" s="64">
        <v>389</v>
      </c>
      <c r="L13" s="56">
        <f t="shared" si="7"/>
        <v>57.0694087403599</v>
      </c>
      <c r="M13" s="55">
        <f t="shared" si="8"/>
        <v>42.9305912596401</v>
      </c>
      <c r="N13" s="50">
        <v>2332</v>
      </c>
      <c r="O13" s="56">
        <f t="shared" si="9"/>
        <v>44.897084048027445</v>
      </c>
      <c r="P13" s="55">
        <f t="shared" si="10"/>
        <v>55.102915951972555</v>
      </c>
      <c r="Q13" s="50">
        <v>879</v>
      </c>
      <c r="R13" s="56">
        <f t="shared" si="11"/>
        <v>36.51877133105802</v>
      </c>
      <c r="S13" s="55">
        <f t="shared" si="12"/>
        <v>63.48122866894198</v>
      </c>
      <c r="T13" s="50">
        <v>553</v>
      </c>
      <c r="U13" s="56">
        <f t="shared" si="13"/>
        <v>38.87884267631103</v>
      </c>
      <c r="V13" s="55">
        <f t="shared" si="14"/>
        <v>61.12115732368897</v>
      </c>
      <c r="Y13" s="50">
        <v>1330</v>
      </c>
      <c r="Z13" s="63">
        <f t="shared" si="15"/>
        <v>380</v>
      </c>
      <c r="AA13" s="50">
        <v>147</v>
      </c>
      <c r="AB13" s="66">
        <v>167</v>
      </c>
      <c r="AC13" s="50">
        <v>1285</v>
      </c>
      <c r="AD13" s="50">
        <v>558</v>
      </c>
      <c r="AE13" s="50">
        <v>338</v>
      </c>
      <c r="AG13" s="58">
        <v>111</v>
      </c>
      <c r="AH13" s="50">
        <v>253</v>
      </c>
      <c r="AI13" s="63">
        <f t="shared" si="16"/>
        <v>16</v>
      </c>
      <c r="AJ13" s="67">
        <v>32</v>
      </c>
      <c r="AL13" s="58">
        <v>0</v>
      </c>
    </row>
    <row r="14" spans="1:38" s="13" customFormat="1" ht="18.75" customHeight="1">
      <c r="A14" s="49" t="s">
        <v>30</v>
      </c>
      <c r="B14" s="50">
        <v>1060</v>
      </c>
      <c r="C14" s="56">
        <f t="shared" si="1"/>
        <v>53.11320754716981</v>
      </c>
      <c r="D14" s="55">
        <f t="shared" si="2"/>
        <v>46.88679245283019</v>
      </c>
      <c r="E14" s="64">
        <v>553</v>
      </c>
      <c r="F14" s="56">
        <f t="shared" si="3"/>
        <v>65.73236889692586</v>
      </c>
      <c r="G14" s="55">
        <f t="shared" si="4"/>
        <v>34.267631103074145</v>
      </c>
      <c r="H14" s="50">
        <v>238</v>
      </c>
      <c r="I14" s="56">
        <f t="shared" si="5"/>
        <v>79.41176470588235</v>
      </c>
      <c r="J14" s="55">
        <f t="shared" si="6"/>
        <v>20.588235294117645</v>
      </c>
      <c r="K14" s="64">
        <v>229</v>
      </c>
      <c r="L14" s="56">
        <f t="shared" si="7"/>
        <v>40.17467248908297</v>
      </c>
      <c r="M14" s="55">
        <f t="shared" si="8"/>
        <v>59.82532751091703</v>
      </c>
      <c r="N14" s="50">
        <v>983</v>
      </c>
      <c r="O14" s="56">
        <f t="shared" si="9"/>
        <v>52.89928789420142</v>
      </c>
      <c r="P14" s="55">
        <f t="shared" si="10"/>
        <v>47.10071210579858</v>
      </c>
      <c r="Q14" s="50">
        <v>325</v>
      </c>
      <c r="R14" s="56">
        <f t="shared" si="11"/>
        <v>36.30769230769231</v>
      </c>
      <c r="S14" s="55">
        <f t="shared" si="12"/>
        <v>63.69230769230769</v>
      </c>
      <c r="T14" s="50">
        <v>228</v>
      </c>
      <c r="U14" s="56">
        <f t="shared" si="13"/>
        <v>40.789473684210535</v>
      </c>
      <c r="V14" s="55">
        <f t="shared" si="14"/>
        <v>59.210526315789465</v>
      </c>
      <c r="Y14" s="50">
        <v>497</v>
      </c>
      <c r="Z14" s="63">
        <f t="shared" si="15"/>
        <v>189.5</v>
      </c>
      <c r="AA14" s="50">
        <v>49</v>
      </c>
      <c r="AB14" s="66">
        <v>137</v>
      </c>
      <c r="AC14" s="50">
        <v>463</v>
      </c>
      <c r="AD14" s="50">
        <v>207</v>
      </c>
      <c r="AE14" s="50">
        <v>135</v>
      </c>
      <c r="AG14" s="58">
        <v>11</v>
      </c>
      <c r="AH14" s="50">
        <v>157</v>
      </c>
      <c r="AI14" s="63">
        <f t="shared" si="16"/>
        <v>21.5</v>
      </c>
      <c r="AJ14" s="67">
        <v>43</v>
      </c>
      <c r="AL14" s="58">
        <v>0</v>
      </c>
    </row>
    <row r="15" spans="1:38" s="13" customFormat="1" ht="18.75" customHeight="1">
      <c r="A15" s="49" t="s">
        <v>31</v>
      </c>
      <c r="B15" s="50">
        <v>830</v>
      </c>
      <c r="C15" s="56">
        <f t="shared" si="1"/>
        <v>48.795180722891565</v>
      </c>
      <c r="D15" s="55">
        <f t="shared" si="2"/>
        <v>51.204819277108435</v>
      </c>
      <c r="E15" s="64">
        <v>617</v>
      </c>
      <c r="F15" s="56">
        <f t="shared" si="3"/>
        <v>58.83306320907617</v>
      </c>
      <c r="G15" s="55">
        <f t="shared" si="4"/>
        <v>41.16693679092383</v>
      </c>
      <c r="H15" s="50">
        <v>111</v>
      </c>
      <c r="I15" s="56">
        <f t="shared" si="5"/>
        <v>73.87387387387388</v>
      </c>
      <c r="J15" s="55">
        <f t="shared" si="6"/>
        <v>26.126126126126124</v>
      </c>
      <c r="K15" s="64">
        <v>197</v>
      </c>
      <c r="L15" s="56">
        <f t="shared" si="7"/>
        <v>36.04060913705583</v>
      </c>
      <c r="M15" s="55">
        <f t="shared" si="8"/>
        <v>63.95939086294417</v>
      </c>
      <c r="N15" s="50">
        <v>774</v>
      </c>
      <c r="O15" s="56">
        <f t="shared" si="9"/>
        <v>50.64599483204134</v>
      </c>
      <c r="P15" s="55">
        <f t="shared" si="10"/>
        <v>49.35400516795866</v>
      </c>
      <c r="Q15" s="50">
        <v>314</v>
      </c>
      <c r="R15" s="56">
        <f t="shared" si="11"/>
        <v>44.904458598726116</v>
      </c>
      <c r="S15" s="55">
        <f t="shared" si="12"/>
        <v>55.095541401273884</v>
      </c>
      <c r="T15" s="50">
        <v>237</v>
      </c>
      <c r="U15" s="56">
        <f t="shared" si="13"/>
        <v>44.72573839662447</v>
      </c>
      <c r="V15" s="55">
        <f t="shared" si="14"/>
        <v>55.27426160337553</v>
      </c>
      <c r="Y15" s="50">
        <v>425</v>
      </c>
      <c r="Z15" s="63">
        <f t="shared" si="15"/>
        <v>254</v>
      </c>
      <c r="AA15" s="50">
        <v>29</v>
      </c>
      <c r="AB15" s="66">
        <v>126</v>
      </c>
      <c r="AC15" s="50">
        <v>382</v>
      </c>
      <c r="AD15" s="50">
        <v>173</v>
      </c>
      <c r="AE15" s="50">
        <v>131</v>
      </c>
      <c r="AG15" s="58">
        <v>147</v>
      </c>
      <c r="AH15" s="50">
        <v>98</v>
      </c>
      <c r="AI15" s="63">
        <f t="shared" si="16"/>
        <v>9</v>
      </c>
      <c r="AJ15" s="67">
        <v>18</v>
      </c>
      <c r="AL15" s="58">
        <v>0</v>
      </c>
    </row>
    <row r="16" spans="1:38" s="13" customFormat="1" ht="18.75" customHeight="1">
      <c r="A16" s="49" t="s">
        <v>32</v>
      </c>
      <c r="B16" s="50">
        <v>810</v>
      </c>
      <c r="C16" s="56">
        <f t="shared" si="1"/>
        <v>44.44444444444444</v>
      </c>
      <c r="D16" s="55">
        <f t="shared" si="2"/>
        <v>55.55555555555556</v>
      </c>
      <c r="E16" s="64">
        <v>605</v>
      </c>
      <c r="F16" s="56">
        <f t="shared" si="3"/>
        <v>50.3305785123967</v>
      </c>
      <c r="G16" s="55">
        <f t="shared" si="4"/>
        <v>49.6694214876033</v>
      </c>
      <c r="H16" s="50">
        <v>78</v>
      </c>
      <c r="I16" s="56">
        <f t="shared" si="5"/>
        <v>66.66666666666667</v>
      </c>
      <c r="J16" s="55">
        <f t="shared" si="6"/>
        <v>33.33333333333333</v>
      </c>
      <c r="K16" s="64">
        <v>150</v>
      </c>
      <c r="L16" s="56">
        <f t="shared" si="7"/>
        <v>34</v>
      </c>
      <c r="M16" s="55">
        <f t="shared" si="8"/>
        <v>66</v>
      </c>
      <c r="N16" s="50">
        <v>783</v>
      </c>
      <c r="O16" s="56">
        <f t="shared" si="9"/>
        <v>44.827586206896555</v>
      </c>
      <c r="P16" s="55">
        <f t="shared" si="10"/>
        <v>55.172413793103445</v>
      </c>
      <c r="Q16" s="50">
        <v>326</v>
      </c>
      <c r="R16" s="56">
        <f t="shared" si="11"/>
        <v>41.104294478527606</v>
      </c>
      <c r="S16" s="55">
        <f t="shared" si="12"/>
        <v>58.895705521472394</v>
      </c>
      <c r="T16" s="50">
        <v>226</v>
      </c>
      <c r="U16" s="56">
        <f t="shared" si="13"/>
        <v>46.90265486725663</v>
      </c>
      <c r="V16" s="55">
        <f t="shared" si="14"/>
        <v>53.09734513274337</v>
      </c>
      <c r="Y16" s="50">
        <v>450</v>
      </c>
      <c r="Z16" s="63">
        <f t="shared" si="15"/>
        <v>300.5</v>
      </c>
      <c r="AA16" s="50">
        <v>26</v>
      </c>
      <c r="AB16" s="66">
        <v>99</v>
      </c>
      <c r="AC16" s="50">
        <v>432</v>
      </c>
      <c r="AD16" s="50">
        <v>192</v>
      </c>
      <c r="AE16" s="50">
        <v>120</v>
      </c>
      <c r="AG16" s="58">
        <v>195</v>
      </c>
      <c r="AH16" s="50">
        <v>73</v>
      </c>
      <c r="AI16" s="63">
        <f t="shared" si="16"/>
        <v>32.5</v>
      </c>
      <c r="AJ16" s="67">
        <v>65</v>
      </c>
      <c r="AL16" s="58">
        <v>0</v>
      </c>
    </row>
    <row r="17" spans="1:38" s="13" customFormat="1" ht="18.75" customHeight="1">
      <c r="A17" s="49" t="s">
        <v>33</v>
      </c>
      <c r="B17" s="50">
        <v>1348</v>
      </c>
      <c r="C17" s="56">
        <f t="shared" si="1"/>
        <v>56.67655786350148</v>
      </c>
      <c r="D17" s="55">
        <f t="shared" si="2"/>
        <v>43.32344213649852</v>
      </c>
      <c r="E17" s="64">
        <v>626</v>
      </c>
      <c r="F17" s="56">
        <f t="shared" si="3"/>
        <v>65.2555910543131</v>
      </c>
      <c r="G17" s="55">
        <f t="shared" si="4"/>
        <v>34.7444089456869</v>
      </c>
      <c r="H17" s="50">
        <v>228</v>
      </c>
      <c r="I17" s="56">
        <f t="shared" si="5"/>
        <v>82.01754385964912</v>
      </c>
      <c r="J17" s="55">
        <f t="shared" si="6"/>
        <v>17.982456140350877</v>
      </c>
      <c r="K17" s="64">
        <v>266</v>
      </c>
      <c r="L17" s="56">
        <f t="shared" si="7"/>
        <v>53.7593984962406</v>
      </c>
      <c r="M17" s="55">
        <f t="shared" si="8"/>
        <v>46.2406015037594</v>
      </c>
      <c r="N17" s="50">
        <v>1237</v>
      </c>
      <c r="O17" s="56">
        <f t="shared" si="9"/>
        <v>57.55860953920776</v>
      </c>
      <c r="P17" s="55">
        <f t="shared" si="10"/>
        <v>42.44139046079224</v>
      </c>
      <c r="Q17" s="50">
        <v>454</v>
      </c>
      <c r="R17" s="56">
        <f t="shared" si="11"/>
        <v>44.93392070484582</v>
      </c>
      <c r="S17" s="55">
        <f t="shared" si="12"/>
        <v>55.06607929515418</v>
      </c>
      <c r="T17" s="50">
        <v>340</v>
      </c>
      <c r="U17" s="56">
        <f t="shared" si="13"/>
        <v>47.94117647058823</v>
      </c>
      <c r="V17" s="55">
        <f t="shared" si="14"/>
        <v>52.05882352941177</v>
      </c>
      <c r="Y17" s="50">
        <v>584</v>
      </c>
      <c r="Z17" s="63">
        <f t="shared" si="15"/>
        <v>217.5</v>
      </c>
      <c r="AA17" s="50">
        <v>41</v>
      </c>
      <c r="AB17" s="66">
        <v>116</v>
      </c>
      <c r="AC17" s="50">
        <v>525</v>
      </c>
      <c r="AD17" s="50">
        <v>250</v>
      </c>
      <c r="AE17" s="50">
        <v>177</v>
      </c>
      <c r="AG17" s="58">
        <v>2</v>
      </c>
      <c r="AH17" s="50">
        <v>200</v>
      </c>
      <c r="AI17" s="63">
        <f t="shared" si="16"/>
        <v>15.5</v>
      </c>
      <c r="AJ17" s="67">
        <v>31</v>
      </c>
      <c r="AL17" s="58">
        <v>7</v>
      </c>
    </row>
    <row r="18" spans="1:38" s="13" customFormat="1" ht="18.75" customHeight="1">
      <c r="A18" s="49" t="s">
        <v>34</v>
      </c>
      <c r="B18" s="50">
        <v>882</v>
      </c>
      <c r="C18" s="56">
        <f t="shared" si="1"/>
        <v>61.564625850340136</v>
      </c>
      <c r="D18" s="55">
        <f t="shared" si="2"/>
        <v>38.435374149659864</v>
      </c>
      <c r="E18" s="64">
        <v>467</v>
      </c>
      <c r="F18" s="56">
        <f t="shared" si="3"/>
        <v>76.55246252676659</v>
      </c>
      <c r="G18" s="55">
        <f t="shared" si="4"/>
        <v>23.447537473233403</v>
      </c>
      <c r="H18" s="50">
        <v>162</v>
      </c>
      <c r="I18" s="56">
        <f t="shared" si="5"/>
        <v>85.18518518518519</v>
      </c>
      <c r="J18" s="55">
        <f t="shared" si="6"/>
        <v>14.814814814814813</v>
      </c>
      <c r="K18" s="64">
        <v>160</v>
      </c>
      <c r="L18" s="56">
        <f t="shared" si="7"/>
        <v>61.25</v>
      </c>
      <c r="M18" s="55">
        <f t="shared" si="8"/>
        <v>38.75</v>
      </c>
      <c r="N18" s="50">
        <v>834</v>
      </c>
      <c r="O18" s="56">
        <f t="shared" si="9"/>
        <v>61.99040767386091</v>
      </c>
      <c r="P18" s="55">
        <f t="shared" si="10"/>
        <v>38.00959232613909</v>
      </c>
      <c r="Q18" s="50">
        <v>309</v>
      </c>
      <c r="R18" s="56">
        <f t="shared" si="11"/>
        <v>46.92556634304207</v>
      </c>
      <c r="S18" s="55">
        <f t="shared" si="12"/>
        <v>53.07443365695793</v>
      </c>
      <c r="T18" s="50">
        <v>190</v>
      </c>
      <c r="U18" s="56">
        <f t="shared" si="13"/>
        <v>53.1578947368421</v>
      </c>
      <c r="V18" s="55">
        <f t="shared" si="14"/>
        <v>46.8421052631579</v>
      </c>
      <c r="Y18" s="50">
        <v>339</v>
      </c>
      <c r="Z18" s="63">
        <f t="shared" si="15"/>
        <v>109.5</v>
      </c>
      <c r="AA18" s="50">
        <v>24</v>
      </c>
      <c r="AB18" s="66">
        <v>62</v>
      </c>
      <c r="AC18" s="50">
        <v>317</v>
      </c>
      <c r="AD18" s="50">
        <v>164</v>
      </c>
      <c r="AE18" s="50">
        <v>89</v>
      </c>
      <c r="AG18" s="58">
        <v>32</v>
      </c>
      <c r="AH18" s="50">
        <v>71</v>
      </c>
      <c r="AI18" s="63">
        <f t="shared" si="16"/>
        <v>6.5</v>
      </c>
      <c r="AJ18" s="67">
        <v>13</v>
      </c>
      <c r="AL18" s="58">
        <v>0</v>
      </c>
    </row>
    <row r="19" spans="1:38" s="13" customFormat="1" ht="18.75" customHeight="1">
      <c r="A19" s="49" t="s">
        <v>35</v>
      </c>
      <c r="B19" s="50">
        <v>1152</v>
      </c>
      <c r="C19" s="56">
        <f t="shared" si="1"/>
        <v>50.86805555555556</v>
      </c>
      <c r="D19" s="55">
        <f t="shared" si="2"/>
        <v>49.13194444444444</v>
      </c>
      <c r="E19" s="64">
        <v>453</v>
      </c>
      <c r="F19" s="56">
        <f t="shared" si="3"/>
        <v>68.87417218543047</v>
      </c>
      <c r="G19" s="55">
        <f t="shared" si="4"/>
        <v>31.125827814569533</v>
      </c>
      <c r="H19" s="50">
        <v>128</v>
      </c>
      <c r="I19" s="56">
        <f t="shared" si="5"/>
        <v>92.1875</v>
      </c>
      <c r="J19" s="55">
        <f t="shared" si="6"/>
        <v>7.8125</v>
      </c>
      <c r="K19" s="64">
        <v>111</v>
      </c>
      <c r="L19" s="56">
        <f t="shared" si="7"/>
        <v>61.26126126126126</v>
      </c>
      <c r="M19" s="55">
        <f t="shared" si="8"/>
        <v>38.73873873873874</v>
      </c>
      <c r="N19" s="50">
        <v>1078</v>
      </c>
      <c r="O19" s="56">
        <f t="shared" si="9"/>
        <v>51.48423005565863</v>
      </c>
      <c r="P19" s="55">
        <f t="shared" si="10"/>
        <v>48.51576994434137</v>
      </c>
      <c r="Q19" s="50">
        <v>527</v>
      </c>
      <c r="R19" s="56">
        <f t="shared" si="11"/>
        <v>42.8842504743833</v>
      </c>
      <c r="S19" s="55">
        <f t="shared" si="12"/>
        <v>57.1157495256167</v>
      </c>
      <c r="T19" s="50">
        <v>301</v>
      </c>
      <c r="U19" s="56">
        <f t="shared" si="13"/>
        <v>49.83388704318937</v>
      </c>
      <c r="V19" s="55">
        <f t="shared" si="14"/>
        <v>50.16611295681063</v>
      </c>
      <c r="Y19" s="50">
        <v>566</v>
      </c>
      <c r="Z19" s="63">
        <f t="shared" si="15"/>
        <v>141</v>
      </c>
      <c r="AA19" s="50">
        <v>10</v>
      </c>
      <c r="AB19" s="66">
        <v>43</v>
      </c>
      <c r="AC19" s="50">
        <v>523</v>
      </c>
      <c r="AD19" s="50">
        <v>301</v>
      </c>
      <c r="AE19" s="50">
        <v>151</v>
      </c>
      <c r="AG19" s="58">
        <v>47</v>
      </c>
      <c r="AH19" s="50">
        <v>77</v>
      </c>
      <c r="AI19" s="63">
        <f t="shared" si="16"/>
        <v>17</v>
      </c>
      <c r="AJ19" s="67">
        <v>34</v>
      </c>
      <c r="AL19" s="58">
        <v>0</v>
      </c>
    </row>
    <row r="20" spans="1:38" s="13" customFormat="1" ht="18.75" customHeight="1">
      <c r="A20" s="49" t="s">
        <v>36</v>
      </c>
      <c r="B20" s="50">
        <v>3004</v>
      </c>
      <c r="C20" s="56">
        <f t="shared" si="1"/>
        <v>42.177097203728366</v>
      </c>
      <c r="D20" s="55">
        <f t="shared" si="2"/>
        <v>57.822902796271634</v>
      </c>
      <c r="E20" s="64">
        <v>1379</v>
      </c>
      <c r="F20" s="56">
        <f t="shared" si="3"/>
        <v>52.755620014503265</v>
      </c>
      <c r="G20" s="55">
        <f t="shared" si="4"/>
        <v>47.244379985496735</v>
      </c>
      <c r="H20" s="50">
        <v>295</v>
      </c>
      <c r="I20" s="56">
        <f t="shared" si="5"/>
        <v>41.01694915254237</v>
      </c>
      <c r="J20" s="55">
        <f t="shared" si="6"/>
        <v>58.98305084745763</v>
      </c>
      <c r="K20" s="64">
        <v>430</v>
      </c>
      <c r="L20" s="56">
        <f t="shared" si="7"/>
        <v>54.88372093023256</v>
      </c>
      <c r="M20" s="55">
        <f t="shared" si="8"/>
        <v>45.11627906976744</v>
      </c>
      <c r="N20" s="50">
        <v>2750</v>
      </c>
      <c r="O20" s="56">
        <f t="shared" si="9"/>
        <v>42.69090909090909</v>
      </c>
      <c r="P20" s="55">
        <f t="shared" si="10"/>
        <v>57.30909090909091</v>
      </c>
      <c r="Q20" s="50">
        <v>1371</v>
      </c>
      <c r="R20" s="56">
        <f t="shared" si="11"/>
        <v>38.87673231218089</v>
      </c>
      <c r="S20" s="55">
        <f t="shared" si="12"/>
        <v>61.12326768781911</v>
      </c>
      <c r="T20" s="50">
        <v>792</v>
      </c>
      <c r="U20" s="56">
        <f t="shared" si="13"/>
        <v>46.96969696969697</v>
      </c>
      <c r="V20" s="55">
        <f t="shared" si="14"/>
        <v>53.03030303030303</v>
      </c>
      <c r="Y20" s="50">
        <v>1737</v>
      </c>
      <c r="Z20" s="63">
        <f t="shared" si="15"/>
        <v>651.5</v>
      </c>
      <c r="AA20" s="50">
        <v>174</v>
      </c>
      <c r="AB20" s="66">
        <v>194</v>
      </c>
      <c r="AC20" s="50">
        <v>1576</v>
      </c>
      <c r="AD20" s="50">
        <v>838</v>
      </c>
      <c r="AE20" s="50">
        <v>420</v>
      </c>
      <c r="AG20" s="58">
        <v>223</v>
      </c>
      <c r="AH20" s="50">
        <v>362</v>
      </c>
      <c r="AI20" s="63">
        <f t="shared" si="16"/>
        <v>66.5</v>
      </c>
      <c r="AJ20" s="67">
        <v>133</v>
      </c>
      <c r="AL20" s="58">
        <v>0</v>
      </c>
    </row>
    <row r="21" spans="1:38" s="13" customFormat="1" ht="18.75" customHeight="1">
      <c r="A21" s="49" t="s">
        <v>37</v>
      </c>
      <c r="B21" s="50">
        <v>1405</v>
      </c>
      <c r="C21" s="56">
        <f t="shared" si="1"/>
        <v>48.82562277580072</v>
      </c>
      <c r="D21" s="55">
        <f t="shared" si="2"/>
        <v>51.17437722419928</v>
      </c>
      <c r="E21" s="64">
        <v>402</v>
      </c>
      <c r="F21" s="56">
        <f t="shared" si="3"/>
        <v>68.03482587064676</v>
      </c>
      <c r="G21" s="55">
        <f t="shared" si="4"/>
        <v>31.965174129353237</v>
      </c>
      <c r="H21" s="50">
        <v>124</v>
      </c>
      <c r="I21" s="56">
        <f t="shared" si="5"/>
        <v>82.25806451612902</v>
      </c>
      <c r="J21" s="55">
        <f t="shared" si="6"/>
        <v>17.741935483870968</v>
      </c>
      <c r="K21" s="64">
        <v>244</v>
      </c>
      <c r="L21" s="56">
        <f t="shared" si="7"/>
        <v>67.62295081967213</v>
      </c>
      <c r="M21" s="55">
        <f t="shared" si="8"/>
        <v>32.37704918032787</v>
      </c>
      <c r="N21" s="50">
        <v>1269</v>
      </c>
      <c r="O21" s="56">
        <f t="shared" si="9"/>
        <v>49.80299448384555</v>
      </c>
      <c r="P21" s="55">
        <f t="shared" si="10"/>
        <v>50.19700551615445</v>
      </c>
      <c r="Q21" s="50">
        <v>607</v>
      </c>
      <c r="R21" s="56">
        <f t="shared" si="11"/>
        <v>43.327841845140036</v>
      </c>
      <c r="S21" s="55">
        <f t="shared" si="12"/>
        <v>56.672158154859964</v>
      </c>
      <c r="T21" s="50">
        <v>235</v>
      </c>
      <c r="U21" s="56">
        <f t="shared" si="13"/>
        <v>57.87234042553192</v>
      </c>
      <c r="V21" s="55">
        <f t="shared" si="14"/>
        <v>42.12765957446808</v>
      </c>
      <c r="Y21" s="50">
        <v>719</v>
      </c>
      <c r="Z21" s="63">
        <f t="shared" si="15"/>
        <v>128.5</v>
      </c>
      <c r="AA21" s="50">
        <v>22</v>
      </c>
      <c r="AB21" s="66">
        <v>73</v>
      </c>
      <c r="AC21" s="50">
        <v>637</v>
      </c>
      <c r="AD21" s="50">
        <v>344</v>
      </c>
      <c r="AE21" s="50">
        <v>99</v>
      </c>
      <c r="AG21" s="58">
        <v>31</v>
      </c>
      <c r="AH21" s="50">
        <v>81</v>
      </c>
      <c r="AI21" s="63">
        <f t="shared" si="16"/>
        <v>16.5</v>
      </c>
      <c r="AJ21" s="67">
        <v>33</v>
      </c>
      <c r="AL21" s="58">
        <v>6</v>
      </c>
    </row>
    <row r="22" spans="1:38" s="13" customFormat="1" ht="18.75" customHeight="1">
      <c r="A22" s="49" t="s">
        <v>38</v>
      </c>
      <c r="B22" s="50">
        <v>1218</v>
      </c>
      <c r="C22" s="56">
        <f t="shared" si="1"/>
        <v>48.11165845648604</v>
      </c>
      <c r="D22" s="55">
        <f t="shared" si="2"/>
        <v>51.88834154351396</v>
      </c>
      <c r="E22" s="64">
        <v>445</v>
      </c>
      <c r="F22" s="56">
        <f t="shared" si="3"/>
        <v>58.08988764044944</v>
      </c>
      <c r="G22" s="55">
        <f t="shared" si="4"/>
        <v>41.91011235955056</v>
      </c>
      <c r="H22" s="50">
        <v>148</v>
      </c>
      <c r="I22" s="56">
        <f t="shared" si="5"/>
        <v>79.05405405405405</v>
      </c>
      <c r="J22" s="55">
        <f t="shared" si="6"/>
        <v>20.945945945945947</v>
      </c>
      <c r="K22" s="64">
        <v>180</v>
      </c>
      <c r="L22" s="56">
        <f t="shared" si="7"/>
        <v>40.55555555555556</v>
      </c>
      <c r="M22" s="55">
        <f t="shared" si="8"/>
        <v>59.44444444444444</v>
      </c>
      <c r="N22" s="50">
        <v>1077</v>
      </c>
      <c r="O22" s="56">
        <f t="shared" si="9"/>
        <v>48.9322191272052</v>
      </c>
      <c r="P22" s="55">
        <f t="shared" si="10"/>
        <v>51.0677808727948</v>
      </c>
      <c r="Q22" s="50">
        <v>479</v>
      </c>
      <c r="R22" s="56">
        <f t="shared" si="11"/>
        <v>41.33611691022965</v>
      </c>
      <c r="S22" s="55">
        <f t="shared" si="12"/>
        <v>58.66388308977035</v>
      </c>
      <c r="T22" s="50">
        <v>258</v>
      </c>
      <c r="U22" s="56">
        <f t="shared" si="13"/>
        <v>51.162790697674424</v>
      </c>
      <c r="V22" s="55">
        <f t="shared" si="14"/>
        <v>48.837209302325576</v>
      </c>
      <c r="Y22" s="50">
        <v>632</v>
      </c>
      <c r="Z22" s="63">
        <f t="shared" si="15"/>
        <v>186.5</v>
      </c>
      <c r="AA22" s="50">
        <v>31</v>
      </c>
      <c r="AB22" s="66">
        <v>107</v>
      </c>
      <c r="AC22" s="50">
        <v>550</v>
      </c>
      <c r="AD22" s="50">
        <v>281</v>
      </c>
      <c r="AE22" s="50">
        <v>126</v>
      </c>
      <c r="AG22" s="58">
        <v>66</v>
      </c>
      <c r="AH22" s="50">
        <v>112</v>
      </c>
      <c r="AI22" s="63">
        <f t="shared" si="16"/>
        <v>8.5</v>
      </c>
      <c r="AJ22" s="67">
        <v>17</v>
      </c>
      <c r="AL22" s="58">
        <v>0</v>
      </c>
    </row>
    <row r="23" spans="1:38" s="13" customFormat="1" ht="18.75" customHeight="1">
      <c r="A23" s="49" t="s">
        <v>39</v>
      </c>
      <c r="B23" s="50">
        <v>723</v>
      </c>
      <c r="C23" s="56">
        <f t="shared" si="1"/>
        <v>57.39972337482711</v>
      </c>
      <c r="D23" s="55">
        <f t="shared" si="2"/>
        <v>42.60027662517289</v>
      </c>
      <c r="E23" s="64">
        <v>441</v>
      </c>
      <c r="F23" s="56">
        <f t="shared" si="3"/>
        <v>64.73922902494331</v>
      </c>
      <c r="G23" s="55">
        <f t="shared" si="4"/>
        <v>35.26077097505669</v>
      </c>
      <c r="H23" s="50">
        <v>130</v>
      </c>
      <c r="I23" s="56">
        <f t="shared" si="5"/>
        <v>85.38461538461539</v>
      </c>
      <c r="J23" s="55">
        <f t="shared" si="6"/>
        <v>14.615384615384617</v>
      </c>
      <c r="K23" s="64">
        <v>108</v>
      </c>
      <c r="L23" s="56">
        <f t="shared" si="7"/>
        <v>54.629629629629626</v>
      </c>
      <c r="M23" s="55">
        <f t="shared" si="8"/>
        <v>45.370370370370374</v>
      </c>
      <c r="N23" s="50">
        <v>653</v>
      </c>
      <c r="O23" s="56">
        <f t="shared" si="9"/>
        <v>58.80551301684533</v>
      </c>
      <c r="P23" s="55">
        <f t="shared" si="10"/>
        <v>41.19448698315467</v>
      </c>
      <c r="Q23" s="50">
        <v>312</v>
      </c>
      <c r="R23" s="56">
        <f t="shared" si="11"/>
        <v>48.71794871794872</v>
      </c>
      <c r="S23" s="55">
        <f t="shared" si="12"/>
        <v>51.28205128205128</v>
      </c>
      <c r="T23" s="50">
        <v>280</v>
      </c>
      <c r="U23" s="56">
        <f t="shared" si="13"/>
        <v>47.857142857142854</v>
      </c>
      <c r="V23" s="55">
        <f t="shared" si="14"/>
        <v>52.142857142857146</v>
      </c>
      <c r="Y23" s="65">
        <v>308</v>
      </c>
      <c r="Z23" s="63">
        <f t="shared" si="15"/>
        <v>155.5</v>
      </c>
      <c r="AA23" s="50">
        <v>19</v>
      </c>
      <c r="AB23" s="66">
        <v>49</v>
      </c>
      <c r="AC23" s="50">
        <v>269</v>
      </c>
      <c r="AD23" s="50">
        <v>160</v>
      </c>
      <c r="AE23" s="50">
        <v>146</v>
      </c>
      <c r="AG23" s="58">
        <v>96</v>
      </c>
      <c r="AH23" s="50">
        <v>56</v>
      </c>
      <c r="AI23" s="63">
        <f t="shared" si="16"/>
        <v>3.5</v>
      </c>
      <c r="AJ23" s="67">
        <v>7</v>
      </c>
      <c r="AL23" s="58">
        <v>0</v>
      </c>
    </row>
    <row r="24" spans="1:38" s="13" customFormat="1" ht="18.75" customHeight="1">
      <c r="A24" s="49" t="s">
        <v>40</v>
      </c>
      <c r="B24" s="50">
        <v>841</v>
      </c>
      <c r="C24" s="56">
        <f t="shared" si="1"/>
        <v>48.63258026159334</v>
      </c>
      <c r="D24" s="55">
        <f t="shared" si="2"/>
        <v>51.36741973840666</v>
      </c>
      <c r="E24" s="64">
        <v>702</v>
      </c>
      <c r="F24" s="56">
        <f t="shared" si="3"/>
        <v>54.629629629629626</v>
      </c>
      <c r="G24" s="55">
        <f t="shared" si="4"/>
        <v>45.370370370370374</v>
      </c>
      <c r="H24" s="50">
        <v>191</v>
      </c>
      <c r="I24" s="56">
        <f t="shared" si="5"/>
        <v>68.06282722513089</v>
      </c>
      <c r="J24" s="55">
        <f t="shared" si="6"/>
        <v>31.93717277486911</v>
      </c>
      <c r="K24" s="64">
        <v>269</v>
      </c>
      <c r="L24" s="56">
        <f t="shared" si="7"/>
        <v>58.36431226765799</v>
      </c>
      <c r="M24" s="55">
        <f t="shared" si="8"/>
        <v>41.63568773234201</v>
      </c>
      <c r="N24" s="50">
        <v>819</v>
      </c>
      <c r="O24" s="56">
        <f t="shared" si="9"/>
        <v>49.20634920634921</v>
      </c>
      <c r="P24" s="55">
        <f t="shared" si="10"/>
        <v>50.79365079365079</v>
      </c>
      <c r="Q24" s="50">
        <v>253</v>
      </c>
      <c r="R24" s="56">
        <f t="shared" si="11"/>
        <v>34.78260869565217</v>
      </c>
      <c r="S24" s="55">
        <f t="shared" si="12"/>
        <v>65.21739130434783</v>
      </c>
      <c r="T24" s="50">
        <v>202</v>
      </c>
      <c r="U24" s="56">
        <f t="shared" si="13"/>
        <v>35.64356435643565</v>
      </c>
      <c r="V24" s="55">
        <f t="shared" si="14"/>
        <v>64.35643564356435</v>
      </c>
      <c r="Y24" s="50">
        <v>432</v>
      </c>
      <c r="Z24" s="63">
        <f t="shared" si="15"/>
        <v>318.5</v>
      </c>
      <c r="AA24" s="50">
        <v>61</v>
      </c>
      <c r="AB24" s="66">
        <v>111</v>
      </c>
      <c r="AC24" s="50">
        <v>416</v>
      </c>
      <c r="AD24" s="50">
        <v>165</v>
      </c>
      <c r="AE24" s="50">
        <v>130</v>
      </c>
      <c r="AG24" s="58">
        <v>194</v>
      </c>
      <c r="AH24" s="50">
        <v>104</v>
      </c>
      <c r="AI24" s="63">
        <f t="shared" si="16"/>
        <v>20.5</v>
      </c>
      <c r="AJ24" s="67">
        <v>41</v>
      </c>
      <c r="AL24" s="58">
        <v>1</v>
      </c>
    </row>
    <row r="25" spans="1:38" s="13" customFormat="1" ht="18.75" customHeight="1">
      <c r="A25" s="49" t="s">
        <v>41</v>
      </c>
      <c r="B25" s="50">
        <v>1260</v>
      </c>
      <c r="C25" s="56">
        <f t="shared" si="1"/>
        <v>58.41269841269841</v>
      </c>
      <c r="D25" s="55">
        <f t="shared" si="2"/>
        <v>41.58730158730159</v>
      </c>
      <c r="E25" s="64">
        <v>583</v>
      </c>
      <c r="F25" s="56">
        <f t="shared" si="3"/>
        <v>66.20926243567753</v>
      </c>
      <c r="G25" s="55">
        <f t="shared" si="4"/>
        <v>33.79073756432247</v>
      </c>
      <c r="H25" s="50">
        <v>161</v>
      </c>
      <c r="I25" s="56">
        <f t="shared" si="5"/>
        <v>90.6832298136646</v>
      </c>
      <c r="J25" s="55">
        <f t="shared" si="6"/>
        <v>9.316770186335404</v>
      </c>
      <c r="K25" s="64">
        <v>249</v>
      </c>
      <c r="L25" s="56">
        <f t="shared" si="7"/>
        <v>61.04417670682731</v>
      </c>
      <c r="M25" s="55">
        <f t="shared" si="8"/>
        <v>38.95582329317269</v>
      </c>
      <c r="N25" s="50">
        <v>1125</v>
      </c>
      <c r="O25" s="56">
        <f t="shared" si="9"/>
        <v>59.2</v>
      </c>
      <c r="P25" s="55">
        <f t="shared" si="10"/>
        <v>40.8</v>
      </c>
      <c r="Q25" s="50">
        <v>548</v>
      </c>
      <c r="R25" s="56">
        <f t="shared" si="11"/>
        <v>50.91240875912409</v>
      </c>
      <c r="S25" s="55">
        <f t="shared" si="12"/>
        <v>49.08759124087591</v>
      </c>
      <c r="T25" s="50">
        <v>407</v>
      </c>
      <c r="U25" s="56">
        <f t="shared" si="13"/>
        <v>51.842751842751845</v>
      </c>
      <c r="V25" s="55">
        <f t="shared" si="14"/>
        <v>48.157248157248155</v>
      </c>
      <c r="Y25" s="50">
        <v>524</v>
      </c>
      <c r="Z25" s="63">
        <f t="shared" si="15"/>
        <v>197</v>
      </c>
      <c r="AA25" s="50">
        <v>15</v>
      </c>
      <c r="AB25" s="66">
        <v>97</v>
      </c>
      <c r="AC25" s="50">
        <v>459</v>
      </c>
      <c r="AD25" s="50">
        <v>269</v>
      </c>
      <c r="AE25" s="50">
        <v>196</v>
      </c>
      <c r="AG25" s="58">
        <v>56</v>
      </c>
      <c r="AH25" s="50">
        <v>103</v>
      </c>
      <c r="AI25" s="63">
        <f t="shared" si="16"/>
        <v>38</v>
      </c>
      <c r="AJ25" s="67">
        <v>76</v>
      </c>
      <c r="AL25" s="58">
        <v>0</v>
      </c>
    </row>
    <row r="26" spans="1:38" s="13" customFormat="1" ht="18.75" customHeight="1">
      <c r="A26" s="49" t="s">
        <v>42</v>
      </c>
      <c r="B26" s="50">
        <v>2127</v>
      </c>
      <c r="C26" s="56">
        <f t="shared" si="1"/>
        <v>48.14292430653503</v>
      </c>
      <c r="D26" s="55">
        <f t="shared" si="2"/>
        <v>51.85707569346497</v>
      </c>
      <c r="E26" s="64">
        <v>663</v>
      </c>
      <c r="F26" s="56">
        <f t="shared" si="3"/>
        <v>66.36500754147812</v>
      </c>
      <c r="G26" s="55">
        <f t="shared" si="4"/>
        <v>33.63499245852187</v>
      </c>
      <c r="H26" s="50">
        <v>265</v>
      </c>
      <c r="I26" s="56">
        <f t="shared" si="5"/>
        <v>78.49056603773585</v>
      </c>
      <c r="J26" s="55">
        <f t="shared" si="6"/>
        <v>21.50943396226415</v>
      </c>
      <c r="K26" s="64">
        <v>337</v>
      </c>
      <c r="L26" s="56">
        <f t="shared" si="7"/>
        <v>51.632047477744806</v>
      </c>
      <c r="M26" s="55">
        <f t="shared" si="8"/>
        <v>48.367952522255194</v>
      </c>
      <c r="N26" s="50">
        <v>2051</v>
      </c>
      <c r="O26" s="56">
        <f t="shared" si="9"/>
        <v>48.85421745490005</v>
      </c>
      <c r="P26" s="55">
        <f t="shared" si="10"/>
        <v>51.14578254509995</v>
      </c>
      <c r="Q26" s="50">
        <v>936</v>
      </c>
      <c r="R26" s="56">
        <f t="shared" si="11"/>
        <v>40.17094017094017</v>
      </c>
      <c r="S26" s="55">
        <f t="shared" si="12"/>
        <v>59.82905982905983</v>
      </c>
      <c r="T26" s="50">
        <v>508</v>
      </c>
      <c r="U26" s="56">
        <f t="shared" si="13"/>
        <v>43.503937007874015</v>
      </c>
      <c r="V26" s="55">
        <f t="shared" si="14"/>
        <v>56.496062992125985</v>
      </c>
      <c r="Y26" s="50">
        <v>1103</v>
      </c>
      <c r="Z26" s="63">
        <f t="shared" si="15"/>
        <v>223</v>
      </c>
      <c r="AA26" s="50">
        <v>57</v>
      </c>
      <c r="AB26" s="66">
        <v>163</v>
      </c>
      <c r="AC26" s="50">
        <v>1049</v>
      </c>
      <c r="AD26" s="50">
        <v>560</v>
      </c>
      <c r="AE26" s="50">
        <v>287</v>
      </c>
      <c r="AG26" s="58">
        <v>4</v>
      </c>
      <c r="AH26" s="50">
        <v>215</v>
      </c>
      <c r="AI26" s="63">
        <f t="shared" si="16"/>
        <v>4</v>
      </c>
      <c r="AJ26" s="67">
        <v>8</v>
      </c>
      <c r="AL26" s="58">
        <v>0</v>
      </c>
    </row>
    <row r="27" spans="1:38" s="13" customFormat="1" ht="18.75" customHeight="1">
      <c r="A27" s="49" t="s">
        <v>43</v>
      </c>
      <c r="B27" s="50">
        <v>812</v>
      </c>
      <c r="C27" s="56">
        <f t="shared" si="1"/>
        <v>39.039408866995075</v>
      </c>
      <c r="D27" s="55">
        <f t="shared" si="2"/>
        <v>60.960591133004925</v>
      </c>
      <c r="E27" s="64">
        <v>500</v>
      </c>
      <c r="F27" s="56">
        <f t="shared" si="3"/>
        <v>47.5</v>
      </c>
      <c r="G27" s="55">
        <f t="shared" si="4"/>
        <v>52.5</v>
      </c>
      <c r="H27" s="50">
        <v>78</v>
      </c>
      <c r="I27" s="56">
        <f t="shared" si="5"/>
        <v>48.71794871794872</v>
      </c>
      <c r="J27" s="55">
        <f t="shared" si="6"/>
        <v>51.28205128205128</v>
      </c>
      <c r="K27" s="64">
        <v>278</v>
      </c>
      <c r="L27" s="56">
        <f t="shared" si="7"/>
        <v>28.05755395683454</v>
      </c>
      <c r="M27" s="55">
        <f t="shared" si="8"/>
        <v>71.94244604316546</v>
      </c>
      <c r="N27" s="50">
        <v>731</v>
      </c>
      <c r="O27" s="56">
        <f t="shared" si="9"/>
        <v>39.398084815321475</v>
      </c>
      <c r="P27" s="55">
        <f t="shared" si="10"/>
        <v>60.601915184678525</v>
      </c>
      <c r="Q27" s="50">
        <v>273</v>
      </c>
      <c r="R27" s="56">
        <f t="shared" si="11"/>
        <v>34.43223443223444</v>
      </c>
      <c r="S27" s="55">
        <f t="shared" si="12"/>
        <v>65.56776556776556</v>
      </c>
      <c r="T27" s="50">
        <v>167</v>
      </c>
      <c r="U27" s="56">
        <f t="shared" si="13"/>
        <v>38.92215568862275</v>
      </c>
      <c r="V27" s="55">
        <f t="shared" si="14"/>
        <v>61.07784431137725</v>
      </c>
      <c r="Y27" s="50">
        <v>495</v>
      </c>
      <c r="Z27" s="63">
        <f t="shared" si="15"/>
        <v>262.5</v>
      </c>
      <c r="AA27" s="50">
        <v>40</v>
      </c>
      <c r="AB27" s="66">
        <v>200</v>
      </c>
      <c r="AC27" s="50">
        <v>443</v>
      </c>
      <c r="AD27" s="50">
        <v>179</v>
      </c>
      <c r="AE27" s="50">
        <v>102</v>
      </c>
      <c r="AG27" s="58">
        <v>143</v>
      </c>
      <c r="AH27" s="50">
        <v>91</v>
      </c>
      <c r="AI27" s="63">
        <f t="shared" si="16"/>
        <v>28.5</v>
      </c>
      <c r="AJ27" s="67">
        <v>57</v>
      </c>
      <c r="AL27" s="58">
        <v>0</v>
      </c>
    </row>
    <row r="28" spans="1:38" s="13" customFormat="1" ht="18.75" customHeight="1">
      <c r="A28" s="49" t="s">
        <v>44</v>
      </c>
      <c r="B28" s="50">
        <v>1326</v>
      </c>
      <c r="C28" s="56">
        <f t="shared" si="1"/>
        <v>47.888386123680235</v>
      </c>
      <c r="D28" s="55">
        <f t="shared" si="2"/>
        <v>52.111613876319765</v>
      </c>
      <c r="E28" s="64">
        <v>543</v>
      </c>
      <c r="F28" s="56">
        <f t="shared" si="3"/>
        <v>62.338858195211785</v>
      </c>
      <c r="G28" s="55">
        <f t="shared" si="4"/>
        <v>37.661141804788215</v>
      </c>
      <c r="H28" s="50">
        <v>178</v>
      </c>
      <c r="I28" s="56">
        <f t="shared" si="5"/>
        <v>76.40449438202248</v>
      </c>
      <c r="J28" s="55">
        <f t="shared" si="6"/>
        <v>23.595505617977526</v>
      </c>
      <c r="K28" s="64">
        <v>143</v>
      </c>
      <c r="L28" s="56">
        <f t="shared" si="7"/>
        <v>66.43356643356643</v>
      </c>
      <c r="M28" s="55">
        <f t="shared" si="8"/>
        <v>33.56643356643357</v>
      </c>
      <c r="N28" s="50">
        <v>1236</v>
      </c>
      <c r="O28" s="56">
        <f t="shared" si="9"/>
        <v>47.33009708737864</v>
      </c>
      <c r="P28" s="55">
        <f t="shared" si="10"/>
        <v>52.66990291262136</v>
      </c>
      <c r="Q28" s="50">
        <v>546</v>
      </c>
      <c r="R28" s="56">
        <f t="shared" si="11"/>
        <v>42.67399267399268</v>
      </c>
      <c r="S28" s="55">
        <f t="shared" si="12"/>
        <v>57.32600732600732</v>
      </c>
      <c r="T28" s="50">
        <v>322</v>
      </c>
      <c r="U28" s="56">
        <f t="shared" si="13"/>
        <v>52.17391304347826</v>
      </c>
      <c r="V28" s="55">
        <f t="shared" si="14"/>
        <v>47.82608695652174</v>
      </c>
      <c r="Y28" s="50">
        <v>691</v>
      </c>
      <c r="Z28" s="63">
        <f t="shared" si="15"/>
        <v>204.5</v>
      </c>
      <c r="AA28" s="50">
        <v>42</v>
      </c>
      <c r="AB28" s="66">
        <v>48</v>
      </c>
      <c r="AC28" s="50">
        <v>651</v>
      </c>
      <c r="AD28" s="50">
        <v>313</v>
      </c>
      <c r="AE28" s="50">
        <v>154</v>
      </c>
      <c r="AG28" s="58">
        <v>69</v>
      </c>
      <c r="AH28" s="50">
        <v>115</v>
      </c>
      <c r="AI28" s="63">
        <f t="shared" si="16"/>
        <v>20.5</v>
      </c>
      <c r="AJ28" s="67">
        <v>41</v>
      </c>
      <c r="AL28" s="58">
        <v>0</v>
      </c>
    </row>
    <row r="29" spans="1:38" s="13" customFormat="1" ht="18.75" customHeight="1">
      <c r="A29" s="49" t="s">
        <v>45</v>
      </c>
      <c r="B29" s="50">
        <v>1699</v>
      </c>
      <c r="C29" s="56">
        <f t="shared" si="1"/>
        <v>45.85050029429076</v>
      </c>
      <c r="D29" s="55">
        <f t="shared" si="2"/>
        <v>54.14949970570924</v>
      </c>
      <c r="E29" s="64">
        <v>758</v>
      </c>
      <c r="F29" s="56">
        <f t="shared" si="3"/>
        <v>57.78364116094987</v>
      </c>
      <c r="G29" s="55">
        <f t="shared" si="4"/>
        <v>42.21635883905013</v>
      </c>
      <c r="H29" s="50">
        <v>243</v>
      </c>
      <c r="I29" s="56">
        <f t="shared" si="5"/>
        <v>67.48971193415638</v>
      </c>
      <c r="J29" s="55">
        <f t="shared" si="6"/>
        <v>32.510288065843625</v>
      </c>
      <c r="K29" s="64">
        <v>147</v>
      </c>
      <c r="L29" s="56">
        <f t="shared" si="7"/>
        <v>49.65986394557823</v>
      </c>
      <c r="M29" s="55">
        <f t="shared" si="8"/>
        <v>50.34013605442177</v>
      </c>
      <c r="N29" s="50">
        <v>1610</v>
      </c>
      <c r="O29" s="56">
        <f t="shared" si="9"/>
        <v>46.27329192546584</v>
      </c>
      <c r="P29" s="55">
        <f t="shared" si="10"/>
        <v>53.72670807453416</v>
      </c>
      <c r="Q29" s="50">
        <v>812</v>
      </c>
      <c r="R29" s="56">
        <f t="shared" si="11"/>
        <v>42.610837438423644</v>
      </c>
      <c r="S29" s="55">
        <f t="shared" si="12"/>
        <v>57.389162561576356</v>
      </c>
      <c r="T29" s="50">
        <v>529</v>
      </c>
      <c r="U29" s="56">
        <f t="shared" si="13"/>
        <v>47.06994328922496</v>
      </c>
      <c r="V29" s="55">
        <f t="shared" si="14"/>
        <v>52.93005671077504</v>
      </c>
      <c r="Y29" s="50">
        <v>920</v>
      </c>
      <c r="Z29" s="63">
        <f t="shared" si="15"/>
        <v>320</v>
      </c>
      <c r="AA29" s="50">
        <v>79</v>
      </c>
      <c r="AB29" s="66">
        <v>74</v>
      </c>
      <c r="AC29" s="50">
        <v>865</v>
      </c>
      <c r="AD29" s="50">
        <v>466</v>
      </c>
      <c r="AE29" s="50">
        <v>280</v>
      </c>
      <c r="AG29" s="58">
        <v>94</v>
      </c>
      <c r="AH29" s="50">
        <v>193</v>
      </c>
      <c r="AI29" s="63">
        <f t="shared" si="16"/>
        <v>33</v>
      </c>
      <c r="AJ29" s="67">
        <v>66</v>
      </c>
      <c r="AL29" s="58">
        <v>0</v>
      </c>
    </row>
    <row r="30" spans="1:38" s="13" customFormat="1" ht="18.75" customHeight="1">
      <c r="A30" s="49" t="s">
        <v>46</v>
      </c>
      <c r="B30" s="50">
        <v>916</v>
      </c>
      <c r="C30" s="56">
        <f t="shared" si="1"/>
        <v>43.340611353711786</v>
      </c>
      <c r="D30" s="55">
        <f t="shared" si="2"/>
        <v>56.659388646288214</v>
      </c>
      <c r="E30" s="64">
        <v>744</v>
      </c>
      <c r="F30" s="56">
        <f t="shared" si="3"/>
        <v>44.75806451612904</v>
      </c>
      <c r="G30" s="55">
        <f t="shared" si="4"/>
        <v>55.24193548387096</v>
      </c>
      <c r="H30" s="50">
        <v>190</v>
      </c>
      <c r="I30" s="56">
        <f t="shared" si="5"/>
        <v>38.94736842105263</v>
      </c>
      <c r="J30" s="55">
        <f t="shared" si="6"/>
        <v>61.05263157894737</v>
      </c>
      <c r="K30" s="64">
        <v>346</v>
      </c>
      <c r="L30" s="56">
        <f t="shared" si="7"/>
        <v>30.63583815028902</v>
      </c>
      <c r="M30" s="55">
        <f t="shared" si="8"/>
        <v>69.36416184971098</v>
      </c>
      <c r="N30" s="50">
        <v>887</v>
      </c>
      <c r="O30" s="56">
        <f t="shared" si="9"/>
        <v>43.63021420518602</v>
      </c>
      <c r="P30" s="55">
        <f t="shared" si="10"/>
        <v>56.36978579481398</v>
      </c>
      <c r="Q30" s="50">
        <v>127</v>
      </c>
      <c r="R30" s="56">
        <f t="shared" si="11"/>
        <v>50.39370078740157</v>
      </c>
      <c r="S30" s="55">
        <f t="shared" si="12"/>
        <v>49.60629921259843</v>
      </c>
      <c r="T30" s="50">
        <v>106</v>
      </c>
      <c r="U30" s="56">
        <f t="shared" si="13"/>
        <v>52.83018867924528</v>
      </c>
      <c r="V30" s="55">
        <f t="shared" si="14"/>
        <v>47.16981132075472</v>
      </c>
      <c r="Y30" s="50">
        <v>519</v>
      </c>
      <c r="Z30" s="63">
        <f t="shared" si="15"/>
        <v>411</v>
      </c>
      <c r="AA30" s="50">
        <v>116</v>
      </c>
      <c r="AB30" s="66">
        <v>240</v>
      </c>
      <c r="AC30" s="50">
        <v>500</v>
      </c>
      <c r="AD30" s="50">
        <v>63</v>
      </c>
      <c r="AE30" s="50">
        <v>50</v>
      </c>
      <c r="AG30" s="58">
        <v>117</v>
      </c>
      <c r="AH30" s="50">
        <v>272</v>
      </c>
      <c r="AI30" s="63">
        <f t="shared" si="16"/>
        <v>22</v>
      </c>
      <c r="AJ30" s="67">
        <v>44</v>
      </c>
      <c r="AL30" s="58">
        <v>0</v>
      </c>
    </row>
    <row r="31" spans="1:38" s="13" customFormat="1" ht="18.75" customHeight="1">
      <c r="A31" s="49" t="s">
        <v>47</v>
      </c>
      <c r="B31" s="50">
        <v>1754</v>
      </c>
      <c r="C31" s="56">
        <f t="shared" si="1"/>
        <v>54.61801596351197</v>
      </c>
      <c r="D31" s="55">
        <f t="shared" si="2"/>
        <v>45.38198403648803</v>
      </c>
      <c r="E31" s="64">
        <v>976</v>
      </c>
      <c r="F31" s="56">
        <f t="shared" si="3"/>
        <v>61.47540983606557</v>
      </c>
      <c r="G31" s="55">
        <f t="shared" si="4"/>
        <v>38.52459016393443</v>
      </c>
      <c r="H31" s="50">
        <v>232</v>
      </c>
      <c r="I31" s="56">
        <f t="shared" si="5"/>
        <v>68.10344827586206</v>
      </c>
      <c r="J31" s="55">
        <f t="shared" si="6"/>
        <v>31.896551724137932</v>
      </c>
      <c r="K31" s="64">
        <v>233</v>
      </c>
      <c r="L31" s="56">
        <f t="shared" si="7"/>
        <v>32.61802575107296</v>
      </c>
      <c r="M31" s="55">
        <f t="shared" si="8"/>
        <v>67.38197424892704</v>
      </c>
      <c r="N31" s="50">
        <v>1565</v>
      </c>
      <c r="O31" s="56">
        <f t="shared" si="9"/>
        <v>55.91054313099041</v>
      </c>
      <c r="P31" s="55">
        <f t="shared" si="10"/>
        <v>44.08945686900959</v>
      </c>
      <c r="Q31" s="50">
        <v>438</v>
      </c>
      <c r="R31" s="56">
        <f t="shared" si="11"/>
        <v>38.58447488584474</v>
      </c>
      <c r="S31" s="55">
        <f t="shared" si="12"/>
        <v>61.41552511415526</v>
      </c>
      <c r="T31" s="50">
        <v>326</v>
      </c>
      <c r="U31" s="56">
        <f t="shared" si="13"/>
        <v>42.94478527607362</v>
      </c>
      <c r="V31" s="55">
        <f t="shared" si="14"/>
        <v>57.05521472392638</v>
      </c>
      <c r="Y31" s="50">
        <v>796</v>
      </c>
      <c r="Z31" s="63">
        <f t="shared" si="15"/>
        <v>376</v>
      </c>
      <c r="AA31" s="50">
        <v>74</v>
      </c>
      <c r="AB31" s="66">
        <v>156</v>
      </c>
      <c r="AC31" s="50">
        <v>690</v>
      </c>
      <c r="AD31" s="50">
        <v>269</v>
      </c>
      <c r="AE31" s="50">
        <v>186</v>
      </c>
      <c r="AG31" s="58">
        <v>88</v>
      </c>
      <c r="AH31" s="50">
        <v>266</v>
      </c>
      <c r="AI31" s="63">
        <f t="shared" si="16"/>
        <v>22</v>
      </c>
      <c r="AJ31" s="76">
        <v>44</v>
      </c>
      <c r="AL31" s="58">
        <v>1</v>
      </c>
    </row>
    <row r="32" ht="23.25">
      <c r="AL32" s="2">
        <v>0</v>
      </c>
    </row>
  </sheetData>
  <sheetProtection/>
  <mergeCells count="12">
    <mergeCell ref="H4:J4"/>
    <mergeCell ref="B4:D4"/>
    <mergeCell ref="Y4:AE4"/>
    <mergeCell ref="AG4:AI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2018-08-09T09:53:28Z</cp:lastPrinted>
  <dcterms:created xsi:type="dcterms:W3CDTF">2006-09-16T00:00:00Z</dcterms:created>
  <dcterms:modified xsi:type="dcterms:W3CDTF">2018-08-16T11:16:02Z</dcterms:modified>
  <cp:category/>
  <cp:version/>
  <cp:contentType/>
  <cp:contentStatus/>
</cp:coreProperties>
</file>