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'2'!$A$1:$F$13</definedName>
    <definedName name="_xlnm.Print_Area" localSheetId="1">'3'!$A$1:$V$31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<sst xmlns="http://schemas.openxmlformats.org/spreadsheetml/2006/main" count="89" uniqueCount="68">
  <si>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</si>
  <si>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</si>
  <si>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</si>
  <si>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</si>
  <si>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</si>
  <si>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</si>
  <si>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</si>
  <si>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</si>
  <si>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</si>
  <si>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</si>
  <si>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</si>
  <si>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</si>
  <si>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</si>
  <si>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</si>
  <si>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</si>
  <si>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</si>
  <si>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</si>
  <si>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</si>
  <si>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</si>
  <si>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</si>
  <si>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</si>
  <si>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</si>
  <si>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</si>
  <si>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</si>
  <si>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t xml:space="preserve"> з них, отримували допомогу по безробіттю</t>
  </si>
  <si>
    <t>Миколаївська область</t>
  </si>
  <si>
    <t xml:space="preserve">Інгульський 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</si>
  <si>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</si>
  <si>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</si>
  <si>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</si>
  <si>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</si>
  <si>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</si>
  <si>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</si>
  <si>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</si>
  <si>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</si>
  <si>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</si>
  <si>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</si>
  <si>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</si>
  <si>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</si>
  <si>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</si>
  <si>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</si>
  <si>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</si>
  <si>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</si>
  <si>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</si>
  <si>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</si>
  <si>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</si>
  <si>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</si>
  <si>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</si>
  <si>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</si>
  <si>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</si>
  <si>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Станом на кінець звітного періоду</t>
  </si>
  <si>
    <t>женщини</t>
  </si>
  <si>
    <t>всего</t>
  </si>
  <si>
    <t>обучение</t>
  </si>
  <si>
    <t>гром</t>
  </si>
  <si>
    <t>проор</t>
  </si>
  <si>
    <t>на дату</t>
  </si>
  <si>
    <t>трудоустройство</t>
  </si>
  <si>
    <t>безр</t>
  </si>
  <si>
    <t>облик</t>
  </si>
  <si>
    <t>сам</t>
  </si>
  <si>
    <t>громадськи</t>
  </si>
  <si>
    <t>расчет самос</t>
  </si>
  <si>
    <t xml:space="preserve">  Структура зареєстрованих безробітних за статтю, охоплених заходами активної політики сприяння зайнятості </t>
  </si>
  <si>
    <t>безработ труд</t>
  </si>
  <si>
    <t>допомога</t>
  </si>
  <si>
    <t>по Миколаївській області за січень-червень 2018 року</t>
  </si>
  <si>
    <t>Надання послуг Миколаївською обласною службою зайнятості зареєстрованим безробітним та іншим категоріям громадян за січень-червень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</si>
</sst>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8"/>
      <name val="Times New Roman"/>
      <family val="1"/>
    </font>
    <font>
      <b/>
      <i/>
      <sz val="16"/>
      <name val="Times New Roman"/>
      <family val="1"/>
    </font>
    <font>
      <b/>
      <sz val="17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4" fillId="0" borderId="0" xfId="503" applyNumberFormat="1" applyFont="1" applyFill="1" applyAlignment="1" applyProtection="1">
      <alignment horizontal="center"/>
      <protection locked="0"/>
    </xf>
    <xf numFmtId="1" fontId="30" fillId="0" borderId="0" xfId="503" applyNumberFormat="1" applyFont="1" applyFill="1" applyProtection="1">
      <alignment/>
      <protection locked="0"/>
    </xf>
    <xf numFmtId="1" fontId="30" fillId="0" borderId="0" xfId="503" applyNumberFormat="1" applyFont="1" applyFill="1" applyBorder="1" applyAlignment="1" applyProtection="1">
      <alignment horizontal="right"/>
      <protection locked="0"/>
    </xf>
    <xf numFmtId="1" fontId="46" fillId="0" borderId="0" xfId="503" applyNumberFormat="1" applyFont="1" applyFill="1" applyBorder="1" applyAlignment="1" applyProtection="1">
      <alignment/>
      <protection locked="0"/>
    </xf>
    <xf numFmtId="3" fontId="45" fillId="0" borderId="0" xfId="503" applyNumberFormat="1" applyFont="1" applyFill="1" applyAlignment="1" applyProtection="1">
      <alignment horizontal="center" vertical="center"/>
      <protection locked="0"/>
    </xf>
    <xf numFmtId="1" fontId="43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3" fillId="0" borderId="0" xfId="503" applyNumberFormat="1" applyFont="1" applyFill="1" applyAlignment="1" applyProtection="1">
      <alignment horizontal="left"/>
      <protection locked="0"/>
    </xf>
    <xf numFmtId="1" fontId="43" fillId="0" borderId="0" xfId="503" applyNumberFormat="1" applyFont="1" applyFill="1" applyBorder="1" applyProtection="1">
      <alignment/>
      <protection locked="0"/>
    </xf>
    <xf numFmtId="1" fontId="31" fillId="0" borderId="0" xfId="503" applyNumberFormat="1" applyFont="1" applyFill="1" applyBorder="1" applyAlignment="1" applyProtection="1">
      <alignment horizontal="center" vertical="center"/>
      <protection locked="0"/>
    </xf>
    <xf numFmtId="1" fontId="43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43" fillId="0" borderId="0" xfId="505" applyFont="1">
      <alignment/>
      <protection/>
    </xf>
    <xf numFmtId="0" fontId="47" fillId="0" borderId="0" xfId="505" applyFont="1" applyFill="1" applyAlignment="1">
      <alignment/>
      <protection/>
    </xf>
    <xf numFmtId="0" fontId="47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5" applyFont="1" applyBorder="1" applyAlignment="1">
      <alignment horizontal="center" vertical="center" wrapText="1"/>
      <protection/>
    </xf>
    <xf numFmtId="0" fontId="44" fillId="0" borderId="22" xfId="505" applyFont="1" applyBorder="1" applyAlignment="1">
      <alignment horizontal="center" vertical="center" wrapText="1"/>
      <protection/>
    </xf>
    <xf numFmtId="0" fontId="44" fillId="50" borderId="3" xfId="505" applyFont="1" applyFill="1" applyBorder="1" applyAlignment="1">
      <alignment horizontal="center" vertical="center" wrapText="1"/>
      <protection/>
    </xf>
    <xf numFmtId="0" fontId="30" fillId="0" borderId="0" xfId="506" applyFont="1" applyAlignment="1">
      <alignment vertical="center" wrapText="1"/>
      <protection/>
    </xf>
    <xf numFmtId="0" fontId="49" fillId="0" borderId="0" xfId="506" applyFont="1" applyAlignment="1">
      <alignment vertical="center" wrapText="1"/>
      <protection/>
    </xf>
    <xf numFmtId="0" fontId="21" fillId="17" borderId="3" xfId="506" applyFont="1" applyFill="1" applyBorder="1" applyAlignment="1">
      <alignment vertical="center" wrapText="1"/>
      <protection/>
    </xf>
    <xf numFmtId="181" fontId="49" fillId="0" borderId="0" xfId="506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6" applyFont="1" applyBorder="1" applyAlignment="1">
      <alignment vertical="center" wrapText="1"/>
      <protection/>
    </xf>
    <xf numFmtId="0" fontId="20" fillId="0" borderId="0" xfId="506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5" applyFont="1" applyFill="1">
      <alignment/>
      <protection/>
    </xf>
    <xf numFmtId="3" fontId="52" fillId="0" borderId="3" xfId="503" applyNumberFormat="1" applyFont="1" applyFill="1" applyBorder="1" applyAlignment="1" applyProtection="1">
      <alignment horizontal="center" vertical="center"/>
      <protection locked="0"/>
    </xf>
    <xf numFmtId="1" fontId="52" fillId="0" borderId="3" xfId="503" applyNumberFormat="1" applyFont="1" applyFill="1" applyBorder="1" applyAlignment="1" applyProtection="1">
      <alignment horizontal="center" vertical="center"/>
      <protection locked="0"/>
    </xf>
    <xf numFmtId="3" fontId="50" fillId="0" borderId="3" xfId="503" applyNumberFormat="1" applyFont="1" applyFill="1" applyBorder="1" applyAlignment="1" applyProtection="1">
      <alignment horizontal="center" vertical="center" wrapText="1" shrinkToFit="1"/>
      <protection/>
    </xf>
    <xf numFmtId="1" fontId="52" fillId="0" borderId="0" xfId="503" applyNumberFormat="1" applyFont="1" applyFill="1" applyBorder="1" applyAlignment="1" applyProtection="1">
      <alignment/>
      <protection locked="0"/>
    </xf>
    <xf numFmtId="1" fontId="53" fillId="0" borderId="3" xfId="503" applyNumberFormat="1" applyFont="1" applyFill="1" applyBorder="1" applyAlignment="1" applyProtection="1">
      <alignment horizontal="center" vertical="center"/>
      <protection/>
    </xf>
    <xf numFmtId="3" fontId="53" fillId="0" borderId="3" xfId="503" applyNumberFormat="1" applyFont="1" applyFill="1" applyBorder="1" applyAlignment="1" applyProtection="1">
      <alignment horizontal="center" vertical="center"/>
      <protection/>
    </xf>
    <xf numFmtId="1" fontId="53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6" applyFont="1" applyBorder="1" applyAlignment="1">
      <alignment horizontal="center" vertical="center" wrapText="1"/>
      <protection/>
    </xf>
    <xf numFmtId="0" fontId="22" fillId="0" borderId="3" xfId="506" applyFont="1" applyFill="1" applyBorder="1" applyAlignment="1">
      <alignment horizontal="center" vertical="center" wrapText="1"/>
      <protection/>
    </xf>
    <xf numFmtId="0" fontId="54" fillId="0" borderId="0" xfId="506" applyFont="1" applyAlignment="1">
      <alignment vertical="center" wrapText="1"/>
      <protection/>
    </xf>
    <xf numFmtId="3" fontId="21" fillId="17" borderId="3" xfId="506" applyNumberFormat="1" applyFont="1" applyFill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181" fontId="44" fillId="5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0" fontId="55" fillId="0" borderId="3" xfId="504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>
      <alignment horizontal="left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3" fontId="21" fillId="0" borderId="3" xfId="503" applyNumberFormat="1" applyFont="1" applyFill="1" applyBorder="1" applyAlignment="1" applyProtection="1">
      <alignment horizontal="center" vertical="center" wrapText="1" shrinkToFit="1"/>
      <protection/>
    </xf>
    <xf numFmtId="1" fontId="30" fillId="0" borderId="0" xfId="503" applyNumberFormat="1" applyFont="1" applyFill="1" applyBorder="1" applyAlignment="1" applyProtection="1">
      <alignment horizontal="center"/>
      <protection locked="0"/>
    </xf>
    <xf numFmtId="1" fontId="52" fillId="0" borderId="3" xfId="503" applyNumberFormat="1" applyFont="1" applyFill="1" applyBorder="1" applyAlignment="1" applyProtection="1">
      <alignment horizontal="center" vertical="center" wrapText="1"/>
      <protection locked="0"/>
    </xf>
    <xf numFmtId="3" fontId="57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7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6" fillId="0" borderId="3" xfId="503" applyNumberFormat="1" applyFont="1" applyFill="1" applyBorder="1" applyAlignment="1" applyProtection="1">
      <alignment horizontal="center" vertical="center"/>
      <protection/>
    </xf>
    <xf numFmtId="181" fontId="57" fillId="0" borderId="3" xfId="503" applyNumberFormat="1" applyFont="1" applyFill="1" applyBorder="1" applyAlignment="1" applyProtection="1">
      <alignment horizontal="center" vertical="center"/>
      <protection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81" fontId="44" fillId="0" borderId="3" xfId="500" applyNumberFormat="1" applyFont="1" applyFill="1" applyBorder="1" applyAlignment="1">
      <alignment horizontal="center" vertical="center" wrapText="1"/>
      <protection/>
    </xf>
    <xf numFmtId="182" fontId="44" fillId="0" borderId="3" xfId="500" applyNumberFormat="1" applyFont="1" applyFill="1" applyBorder="1" applyAlignment="1">
      <alignment horizontal="center" vertical="center"/>
      <protection/>
    </xf>
    <xf numFmtId="3" fontId="4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03" applyNumberFormat="1" applyFont="1" applyFill="1" applyBorder="1" applyAlignment="1" applyProtection="1">
      <alignment vertical="center"/>
      <protection locked="0"/>
    </xf>
    <xf numFmtId="3" fontId="22" fillId="51" borderId="3" xfId="503" applyNumberFormat="1" applyFont="1" applyFill="1" applyBorder="1" applyAlignment="1" applyProtection="1">
      <alignment horizontal="center" vertical="center" wrapText="1" shrinkToFit="1"/>
      <protection/>
    </xf>
    <xf numFmtId="1" fontId="22" fillId="51" borderId="3" xfId="503" applyNumberFormat="1" applyFont="1" applyFill="1" applyBorder="1" applyAlignment="1" applyProtection="1">
      <alignment horizontal="center" vertical="center"/>
      <protection locked="0"/>
    </xf>
    <xf numFmtId="3" fontId="51" fillId="51" borderId="3" xfId="503" applyNumberFormat="1" applyFont="1" applyFill="1" applyBorder="1" applyAlignment="1" applyProtection="1">
      <alignment horizontal="center" vertical="center" wrapText="1" shrinkToFit="1"/>
      <protection/>
    </xf>
    <xf numFmtId="1" fontId="22" fillId="50" borderId="3" xfId="0" applyNumberFormat="1" applyFont="1" applyFill="1" applyBorder="1" applyAlignment="1" applyProtection="1">
      <alignment horizontal="center"/>
      <protection locked="0"/>
    </xf>
    <xf numFmtId="1" fontId="22" fillId="52" borderId="3" xfId="0" applyNumberFormat="1" applyFont="1" applyFill="1" applyBorder="1" applyAlignment="1" applyProtection="1">
      <alignment horizontal="center"/>
      <protection locked="0"/>
    </xf>
    <xf numFmtId="1" fontId="50" fillId="0" borderId="3" xfId="0" applyNumberFormat="1" applyFont="1" applyFill="1" applyBorder="1" applyAlignment="1" applyProtection="1">
      <alignment vertical="center"/>
      <protection locked="0"/>
    </xf>
    <xf numFmtId="0" fontId="58" fillId="0" borderId="3" xfId="0" applyFont="1" applyBorder="1" applyAlignment="1">
      <alignment horizontal="center" vertical="center"/>
    </xf>
    <xf numFmtId="0" fontId="61" fillId="0" borderId="0" xfId="505" applyFont="1" applyFill="1" applyAlignment="1">
      <alignment horizontal="center" vertical="center" wrapText="1"/>
      <protection/>
    </xf>
    <xf numFmtId="0" fontId="48" fillId="0" borderId="0" xfId="505" applyFont="1" applyFill="1" applyAlignment="1">
      <alignment horizontal="center"/>
      <protection/>
    </xf>
    <xf numFmtId="0" fontId="59" fillId="0" borderId="23" xfId="506" applyFont="1" applyBorder="1" applyAlignment="1">
      <alignment horizontal="right" vertical="center" wrapText="1"/>
      <protection/>
    </xf>
    <xf numFmtId="0" fontId="60" fillId="0" borderId="24" xfId="506" applyFont="1" applyBorder="1" applyAlignment="1">
      <alignment horizontal="right" vertical="center" wrapText="1"/>
      <protection/>
    </xf>
    <xf numFmtId="0" fontId="60" fillId="0" borderId="25" xfId="506" applyFont="1" applyBorder="1" applyAlignment="1">
      <alignment horizontal="right" vertical="center" wrapText="1"/>
      <protection/>
    </xf>
    <xf numFmtId="1" fontId="31" fillId="0" borderId="0" xfId="503" applyNumberFormat="1" applyFont="1" applyFill="1" applyAlignment="1" applyProtection="1">
      <alignment horizontal="center" vertical="center" wrapText="1"/>
      <protection locked="0"/>
    </xf>
    <xf numFmtId="1" fontId="44" fillId="0" borderId="0" xfId="503" applyNumberFormat="1" applyFont="1" applyFill="1" applyBorder="1" applyAlignment="1" applyProtection="1">
      <alignment horizontal="center"/>
      <protection locked="0"/>
    </xf>
    <xf numFmtId="1" fontId="51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1" fillId="0" borderId="0" xfId="503" applyNumberFormat="1" applyFont="1" applyFill="1" applyBorder="1" applyAlignment="1" applyProtection="1">
      <alignment horizontal="center" vertical="center"/>
      <protection locked="0"/>
    </xf>
    <xf numFmtId="1" fontId="43" fillId="0" borderId="0" xfId="503" applyNumberFormat="1" applyFont="1" applyFill="1" applyBorder="1" applyAlignment="1" applyProtection="1">
      <alignment horizontal="center" vertical="center"/>
      <protection locked="0"/>
    </xf>
  </cellXfs>
  <cellStyles count="545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Підсумок" xfId="507"/>
    <cellStyle name="Підсумок 2" xfId="508"/>
    <cellStyle name="Плохой" xfId="509"/>
    <cellStyle name="Плохой 2" xfId="510"/>
    <cellStyle name="Плохой 2 2" xfId="511"/>
    <cellStyle name="Плохой 3" xfId="512"/>
    <cellStyle name="Плохой 4" xfId="513"/>
    <cellStyle name="Плохой 5" xfId="514"/>
    <cellStyle name="Поганий" xfId="515"/>
    <cellStyle name="Поганий 2" xfId="516"/>
    <cellStyle name="Пояснение" xfId="517"/>
    <cellStyle name="Пояснение 2" xfId="518"/>
    <cellStyle name="Пояснение 3" xfId="519"/>
    <cellStyle name="Пояснение 4" xfId="520"/>
    <cellStyle name="Пояснение 5" xfId="521"/>
    <cellStyle name="Примечание" xfId="522"/>
    <cellStyle name="Примечание 2" xfId="523"/>
    <cellStyle name="Примечание 2 2" xfId="524"/>
    <cellStyle name="Примечание 3" xfId="525"/>
    <cellStyle name="Примечание 4" xfId="526"/>
    <cellStyle name="Примечание 5" xfId="527"/>
    <cellStyle name="Примітка" xfId="528"/>
    <cellStyle name="Примітка 2" xfId="529"/>
    <cellStyle name="Percent" xfId="530"/>
    <cellStyle name="Результат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" xfId="545"/>
    <cellStyle name="Текст предупреждения 2" xfId="546"/>
    <cellStyle name="Текст предупреждения 3" xfId="547"/>
    <cellStyle name="Текст предупреждения 4" xfId="548"/>
    <cellStyle name="Текст предупреждения 5" xfId="549"/>
    <cellStyle name="Тысячи [0]_Анализ" xfId="550"/>
    <cellStyle name="Тысячи_Анализ" xfId="551"/>
    <cellStyle name="Comma" xfId="552"/>
    <cellStyle name="Comma [0]" xfId="553"/>
    <cellStyle name="ФинᎰнсовый_Лист1 (3)_1" xfId="554"/>
    <cellStyle name="Хороший" xfId="555"/>
    <cellStyle name="Хороший 2" xfId="556"/>
    <cellStyle name="Хороший 2 2" xfId="557"/>
    <cellStyle name="Хороший 3" xfId="5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view="pageBreakPreview" zoomScale="76" zoomScaleNormal="70" zoomScaleSheetLayoutView="76" zoomScalePageLayoutView="0" workbookViewId="0" topLeftCell="A1">
      <selection activeCell="E9" sqref="E9"/>
    </sheetView>
  </sheetViews>
  <sheetFormatPr defaultColWidth="0" defaultRowHeight="15"/>
  <cols>
    <col min="1" max="1" width="51.140625" style="14" customWidth="1"/>
    <col min="2" max="2" width="18.421875" style="14" customWidth="1"/>
    <col min="3" max="3" width="15.8515625" style="31" customWidth="1"/>
    <col min="4" max="4" width="12.7109375" style="31" customWidth="1"/>
    <col min="5" max="5" width="14.7109375" style="31" customWidth="1"/>
    <col min="6" max="6" width="12.421875" style="31" customWidth="1"/>
    <col min="7" max="7" width="11.28125" style="14" bestFit="1" customWidth="1"/>
    <col min="8" max="254" width="9.140625" style="14" customWidth="1"/>
    <col min="255" max="255" width="54.28125" style="14" customWidth="1"/>
    <col min="256" max="16384" width="0" style="14" hidden="1" customWidth="1"/>
  </cols>
  <sheetData>
    <row r="1" spans="1:6" ht="58.5" customHeight="1">
      <c r="A1" s="72" t="s">
        <v>67</v>
      </c>
      <c r="B1" s="72"/>
      <c r="C1" s="72"/>
      <c r="D1" s="72"/>
      <c r="E1" s="72"/>
      <c r="F1" s="72"/>
    </row>
    <row r="2" spans="1:6" s="15" customFormat="1" ht="21" customHeight="1">
      <c r="A2" s="73" t="s">
        <v>10</v>
      </c>
      <c r="B2" s="73"/>
      <c r="C2" s="73"/>
      <c r="D2" s="73"/>
      <c r="E2" s="73"/>
      <c r="F2" s="73"/>
    </row>
    <row r="3" spans="1:6" ht="18" customHeight="1">
      <c r="A3" s="16"/>
      <c r="B3" s="16"/>
      <c r="C3" s="16"/>
      <c r="D3" s="16"/>
      <c r="E3" s="16"/>
      <c r="F3" s="17" t="s">
        <v>23</v>
      </c>
    </row>
    <row r="4" spans="1:6" s="23" customFormat="1" ht="57" customHeight="1">
      <c r="A4" s="18" t="s">
        <v>11</v>
      </c>
      <c r="B4" s="19" t="s">
        <v>12</v>
      </c>
      <c r="C4" s="20" t="s">
        <v>2</v>
      </c>
      <c r="D4" s="21" t="s">
        <v>13</v>
      </c>
      <c r="E4" s="20" t="s">
        <v>0</v>
      </c>
      <c r="F4" s="22" t="s">
        <v>14</v>
      </c>
    </row>
    <row r="5" spans="1:6" s="41" customFormat="1" ht="17.25" customHeight="1">
      <c r="A5" s="39" t="s">
        <v>1</v>
      </c>
      <c r="B5" s="39">
        <v>1</v>
      </c>
      <c r="C5" s="40">
        <v>2</v>
      </c>
      <c r="D5" s="39">
        <v>3</v>
      </c>
      <c r="E5" s="40">
        <v>4</v>
      </c>
      <c r="F5" s="39">
        <v>5</v>
      </c>
    </row>
    <row r="6" spans="1:7" s="24" customFormat="1" ht="33.75" customHeight="1">
      <c r="A6" s="25" t="s">
        <v>15</v>
      </c>
      <c r="B6" s="42">
        <f>3!B7</f>
        <v>29971</v>
      </c>
      <c r="C6" s="43">
        <f>B6-E6</f>
        <v>14232</v>
      </c>
      <c r="D6" s="46">
        <f>C6/B6*100</f>
        <v>47.485903039604956</v>
      </c>
      <c r="E6" s="45">
        <f>3!Y7</f>
        <v>15739</v>
      </c>
      <c r="F6" s="46">
        <f>E6/B6*100</f>
        <v>52.51409696039505</v>
      </c>
      <c r="G6" s="26"/>
    </row>
    <row r="7" spans="1:7" s="24" customFormat="1" ht="46.5" customHeight="1">
      <c r="A7" s="27" t="s">
        <v>20</v>
      </c>
      <c r="B7" s="52">
        <f>3!E7</f>
        <v>15885</v>
      </c>
      <c r="C7" s="43">
        <f>B7-E7</f>
        <v>9093</v>
      </c>
      <c r="D7" s="46">
        <f>C7/B7*100</f>
        <v>57.242681775259676</v>
      </c>
      <c r="E7" s="45">
        <f>3!Z7</f>
        <v>6792</v>
      </c>
      <c r="F7" s="46">
        <f>E7/B7*100</f>
        <v>42.757318224740324</v>
      </c>
      <c r="G7" s="26"/>
    </row>
    <row r="8" spans="1:7" s="24" customFormat="1" ht="34.5" customHeight="1">
      <c r="A8" s="28" t="s">
        <v>16</v>
      </c>
      <c r="B8" s="44">
        <f>3!H7</f>
        <v>4278</v>
      </c>
      <c r="C8" s="43">
        <f>B8-E8</f>
        <v>2798</v>
      </c>
      <c r="D8" s="46">
        <f>C8/B8*100</f>
        <v>65.4043945769051</v>
      </c>
      <c r="E8" s="45">
        <f>3!AA7</f>
        <v>1480</v>
      </c>
      <c r="F8" s="46">
        <f>E8/B8*100</f>
        <v>34.5956054230949</v>
      </c>
      <c r="G8" s="26"/>
    </row>
    <row r="9" spans="1:7" s="24" customFormat="1" ht="62.25" customHeight="1">
      <c r="A9" s="28" t="s">
        <v>5</v>
      </c>
      <c r="B9" s="44">
        <f>3!K7</f>
        <v>4956</v>
      </c>
      <c r="C9" s="43">
        <f>B9-E9</f>
        <v>2320</v>
      </c>
      <c r="D9" s="46">
        <f>C9/B9*100</f>
        <v>46.811945117029865</v>
      </c>
      <c r="E9" s="45">
        <f>3!AB7+3!AL7</f>
        <v>2636</v>
      </c>
      <c r="F9" s="46">
        <f>E9/B9*100</f>
        <v>53.188054882970135</v>
      </c>
      <c r="G9" s="26"/>
    </row>
    <row r="10" spans="1:7" s="29" customFormat="1" ht="48.75" customHeight="1">
      <c r="A10" s="28" t="s">
        <v>17</v>
      </c>
      <c r="B10" s="44">
        <f>3!N7</f>
        <v>27902</v>
      </c>
      <c r="C10" s="43">
        <f>B10-E10</f>
        <v>13368</v>
      </c>
      <c r="D10" s="46">
        <f>C10/B10*100</f>
        <v>47.910544047021716</v>
      </c>
      <c r="E10" s="45">
        <f>3!AC7</f>
        <v>14534</v>
      </c>
      <c r="F10" s="46">
        <f>E10/B10*100</f>
        <v>52.089455952978284</v>
      </c>
      <c r="G10" s="26"/>
    </row>
    <row r="11" spans="1:7" s="29" customFormat="1" ht="45" customHeight="1">
      <c r="A11" s="74" t="s">
        <v>50</v>
      </c>
      <c r="B11" s="75"/>
      <c r="C11" s="75"/>
      <c r="D11" s="75"/>
      <c r="E11" s="75"/>
      <c r="F11" s="76"/>
      <c r="G11" s="26"/>
    </row>
    <row r="12" spans="1:8" ht="42.75" customHeight="1">
      <c r="A12" s="30" t="s">
        <v>21</v>
      </c>
      <c r="B12" s="47">
        <f>3!Q7</f>
        <v>12986</v>
      </c>
      <c r="C12" s="48">
        <f>B12-E12</f>
        <v>5337</v>
      </c>
      <c r="D12" s="61">
        <f>C12/B12*100</f>
        <v>41.098105652240875</v>
      </c>
      <c r="E12" s="48">
        <f>3!AD7</f>
        <v>7649</v>
      </c>
      <c r="F12" s="62">
        <f>E12/B12*100</f>
        <v>58.90189434775912</v>
      </c>
      <c r="G12" s="26"/>
      <c r="H12" s="29"/>
    </row>
    <row r="13" spans="1:7" ht="48.75" customHeight="1">
      <c r="A13" s="30" t="s">
        <v>24</v>
      </c>
      <c r="B13" s="47">
        <f>3!T7</f>
        <v>8417</v>
      </c>
      <c r="C13" s="48">
        <f>B13-E13</f>
        <v>3790</v>
      </c>
      <c r="D13" s="61">
        <f>C13/B13*100</f>
        <v>45.02791968634906</v>
      </c>
      <c r="E13" s="48">
        <f>3!AE7</f>
        <v>4627</v>
      </c>
      <c r="F13" s="62">
        <f>E13/B13*100</f>
        <v>54.97208031365094</v>
      </c>
      <c r="G13" s="2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1"/>
  <sheetViews>
    <sheetView tabSelected="1" view="pageBreakPreview" zoomScale="70" zoomScaleNormal="8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17.8515625" style="8" customWidth="1"/>
    <col min="2" max="2" width="7.8515625" style="63" customWidth="1"/>
    <col min="3" max="3" width="8.421875" style="5" customWidth="1"/>
    <col min="4" max="4" width="6.8515625" style="5" customWidth="1"/>
    <col min="5" max="5" width="7.421875" style="5" customWidth="1"/>
    <col min="6" max="6" width="8.57421875" style="5" customWidth="1"/>
    <col min="7" max="7" width="6.8515625" style="5" customWidth="1"/>
    <col min="8" max="8" width="7.8515625" style="5" customWidth="1"/>
    <col min="9" max="9" width="8.421875" style="5" customWidth="1"/>
    <col min="10" max="10" width="6.7109375" style="5" customWidth="1"/>
    <col min="11" max="11" width="7.421875" style="5" customWidth="1"/>
    <col min="12" max="12" width="8.57421875" style="5" customWidth="1"/>
    <col min="13" max="13" width="7.00390625" style="5" customWidth="1"/>
    <col min="14" max="14" width="7.57421875" style="5" customWidth="1"/>
    <col min="15" max="15" width="8.28125" style="5" customWidth="1"/>
    <col min="16" max="16" width="7.00390625" style="5" customWidth="1"/>
    <col min="17" max="17" width="7.57421875" style="5" customWidth="1"/>
    <col min="18" max="18" width="8.140625" style="5" customWidth="1"/>
    <col min="19" max="19" width="7.00390625" style="5" customWidth="1"/>
    <col min="20" max="20" width="6.7109375" style="5" customWidth="1"/>
    <col min="21" max="21" width="8.140625" style="5" customWidth="1"/>
    <col min="22" max="22" width="7.140625" style="2" customWidth="1"/>
    <col min="23" max="23" width="12.57421875" style="2" customWidth="1"/>
    <col min="24" max="24" width="0.42578125" style="2" customWidth="1"/>
    <col min="25" max="31" width="12.57421875" style="2" hidden="1" customWidth="1"/>
    <col min="32" max="32" width="4.7109375" style="2" hidden="1" customWidth="1"/>
    <col min="33" max="40" width="12.57421875" style="2" hidden="1" customWidth="1"/>
    <col min="41" max="41" width="12.57421875" style="2" customWidth="1"/>
    <col min="42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7.25" customHeight="1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1" customFormat="1" ht="19.5" customHeight="1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1" s="1" customFormat="1" ht="12.75" customHeight="1">
      <c r="A3" s="10"/>
      <c r="B3" s="7"/>
      <c r="C3" s="6"/>
      <c r="D3" s="6"/>
      <c r="E3" s="6"/>
      <c r="F3" s="6"/>
      <c r="G3" s="6"/>
      <c r="H3" s="6"/>
      <c r="I3" s="6"/>
      <c r="J3" s="3"/>
      <c r="K3" s="3"/>
      <c r="L3" s="6"/>
      <c r="M3" s="6"/>
      <c r="N3" s="53"/>
      <c r="O3" s="6"/>
      <c r="P3" s="6"/>
      <c r="Q3" s="6"/>
      <c r="R3" s="4"/>
      <c r="S3" s="4"/>
      <c r="T3" s="4"/>
      <c r="U3" s="78"/>
    </row>
    <row r="4" spans="1:38" s="11" customFormat="1" ht="79.5" customHeight="1">
      <c r="A4" s="79"/>
      <c r="B4" s="86" t="s">
        <v>3</v>
      </c>
      <c r="C4" s="87"/>
      <c r="D4" s="88"/>
      <c r="E4" s="86" t="s">
        <v>22</v>
      </c>
      <c r="F4" s="87"/>
      <c r="G4" s="88"/>
      <c r="H4" s="86" t="s">
        <v>4</v>
      </c>
      <c r="I4" s="87"/>
      <c r="J4" s="88"/>
      <c r="K4" s="86" t="s">
        <v>5</v>
      </c>
      <c r="L4" s="87"/>
      <c r="M4" s="88"/>
      <c r="N4" s="86" t="s">
        <v>8</v>
      </c>
      <c r="O4" s="87"/>
      <c r="P4" s="88"/>
      <c r="Q4" s="83" t="s">
        <v>6</v>
      </c>
      <c r="R4" s="84"/>
      <c r="S4" s="85"/>
      <c r="T4" s="80" t="s">
        <v>9</v>
      </c>
      <c r="U4" s="81"/>
      <c r="V4" s="82"/>
      <c r="Y4" s="90" t="s">
        <v>51</v>
      </c>
      <c r="Z4" s="90"/>
      <c r="AA4" s="90"/>
      <c r="AB4" s="90"/>
      <c r="AC4" s="90"/>
      <c r="AD4" s="90"/>
      <c r="AE4" s="90"/>
      <c r="AF4" s="64"/>
      <c r="AG4" s="90" t="s">
        <v>57</v>
      </c>
      <c r="AH4" s="90"/>
      <c r="AI4" s="90"/>
      <c r="AJ4" s="64"/>
      <c r="AK4" s="64"/>
      <c r="AL4" s="64" t="s">
        <v>61</v>
      </c>
    </row>
    <row r="5" spans="1:38" s="9" customFormat="1" ht="33.75" customHeight="1">
      <c r="A5" s="79"/>
      <c r="B5" s="32" t="s">
        <v>7</v>
      </c>
      <c r="C5" s="54" t="s">
        <v>18</v>
      </c>
      <c r="D5" s="54" t="s">
        <v>19</v>
      </c>
      <c r="E5" s="33" t="s">
        <v>7</v>
      </c>
      <c r="F5" s="54" t="s">
        <v>18</v>
      </c>
      <c r="G5" s="54" t="s">
        <v>19</v>
      </c>
      <c r="H5" s="33" t="s">
        <v>7</v>
      </c>
      <c r="I5" s="54" t="s">
        <v>18</v>
      </c>
      <c r="J5" s="54" t="s">
        <v>19</v>
      </c>
      <c r="K5" s="33" t="s">
        <v>7</v>
      </c>
      <c r="L5" s="54" t="s">
        <v>18</v>
      </c>
      <c r="M5" s="54" t="s">
        <v>19</v>
      </c>
      <c r="N5" s="33" t="s">
        <v>7</v>
      </c>
      <c r="O5" s="54" t="s">
        <v>18</v>
      </c>
      <c r="P5" s="54" t="s">
        <v>19</v>
      </c>
      <c r="Q5" s="33" t="s">
        <v>7</v>
      </c>
      <c r="R5" s="54" t="s">
        <v>18</v>
      </c>
      <c r="S5" s="54" t="s">
        <v>19</v>
      </c>
      <c r="T5" s="33" t="s">
        <v>7</v>
      </c>
      <c r="U5" s="54" t="s">
        <v>18</v>
      </c>
      <c r="V5" s="54" t="s">
        <v>19</v>
      </c>
      <c r="W5" s="35"/>
      <c r="Y5" s="9" t="s">
        <v>52</v>
      </c>
      <c r="Z5" s="9" t="s">
        <v>64</v>
      </c>
      <c r="AA5" s="9" t="s">
        <v>53</v>
      </c>
      <c r="AB5" s="9" t="s">
        <v>54</v>
      </c>
      <c r="AC5" s="9" t="s">
        <v>55</v>
      </c>
      <c r="AD5" s="9" t="s">
        <v>56</v>
      </c>
      <c r="AE5" s="9" t="s">
        <v>65</v>
      </c>
      <c r="AG5" s="9" t="s">
        <v>59</v>
      </c>
      <c r="AH5" s="9" t="s">
        <v>58</v>
      </c>
      <c r="AI5" s="9" t="s">
        <v>60</v>
      </c>
      <c r="AJ5" s="9" t="s">
        <v>62</v>
      </c>
      <c r="AL5" s="9" t="s">
        <v>59</v>
      </c>
    </row>
    <row r="6" spans="1:31" s="38" customFormat="1" ht="9.75" customHeight="1">
      <c r="A6" s="36" t="s">
        <v>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  <c r="U6" s="37">
        <v>20</v>
      </c>
      <c r="V6" s="37">
        <v>21</v>
      </c>
      <c r="Y6" s="38">
        <v>1</v>
      </c>
      <c r="Z6" s="38">
        <v>2</v>
      </c>
      <c r="AA6" s="38">
        <v>3</v>
      </c>
      <c r="AB6" s="38">
        <v>4</v>
      </c>
      <c r="AC6" s="38">
        <v>5</v>
      </c>
      <c r="AD6" s="38">
        <v>6</v>
      </c>
      <c r="AE6" s="38">
        <v>7</v>
      </c>
    </row>
    <row r="7" spans="1:38" s="12" customFormat="1" ht="30" customHeight="1">
      <c r="A7" s="49" t="s">
        <v>25</v>
      </c>
      <c r="B7" s="55">
        <f>SUM(B8:B31)</f>
        <v>29971</v>
      </c>
      <c r="C7" s="59">
        <f>100-D7</f>
        <v>47.48590303960495</v>
      </c>
      <c r="D7" s="56">
        <f>Y7/B7*100</f>
        <v>52.51409696039505</v>
      </c>
      <c r="E7" s="55">
        <f>SUM(E8:E31)</f>
        <v>15885</v>
      </c>
      <c r="F7" s="59">
        <f>100-G7</f>
        <v>57.242681775259676</v>
      </c>
      <c r="G7" s="56">
        <f>Z7/E7*100</f>
        <v>42.757318224740324</v>
      </c>
      <c r="H7" s="55">
        <f>SUM(H8:H31)</f>
        <v>4278</v>
      </c>
      <c r="I7" s="59">
        <f>100-J7</f>
        <v>65.4043945769051</v>
      </c>
      <c r="J7" s="56">
        <f>AA7/H7*100</f>
        <v>34.5956054230949</v>
      </c>
      <c r="K7" s="55">
        <f>SUM(K8:K31)</f>
        <v>4956</v>
      </c>
      <c r="L7" s="59">
        <f>100-M7</f>
        <v>46.811945117029865</v>
      </c>
      <c r="M7" s="56">
        <f>(AB7+AL7)/K7*100</f>
        <v>53.188054882970135</v>
      </c>
      <c r="N7" s="55">
        <f>SUM(N8:N31)</f>
        <v>27902</v>
      </c>
      <c r="O7" s="59">
        <f>100-P7</f>
        <v>47.910544047021716</v>
      </c>
      <c r="P7" s="56">
        <f>AC7/N7*100</f>
        <v>52.089455952978284</v>
      </c>
      <c r="Q7" s="55">
        <f>SUM(Q8:Q31)</f>
        <v>12986</v>
      </c>
      <c r="R7" s="59">
        <f>100-S7</f>
        <v>41.09810565224088</v>
      </c>
      <c r="S7" s="56">
        <f>AD7/Q7*100</f>
        <v>58.90189434775912</v>
      </c>
      <c r="T7" s="55">
        <f>SUM(T8:T31)</f>
        <v>8417</v>
      </c>
      <c r="U7" s="59">
        <f>100-V7</f>
        <v>45.02791968634906</v>
      </c>
      <c r="V7" s="56">
        <f>AE7/T7*100</f>
        <v>54.97208031365094</v>
      </c>
      <c r="Y7" s="34">
        <f aca="true" t="shared" si="0" ref="Y7:AE7">SUM(Y8:Y31)</f>
        <v>15739</v>
      </c>
      <c r="Z7" s="67">
        <f t="shared" si="0"/>
        <v>6792</v>
      </c>
      <c r="AA7" s="34">
        <f t="shared" si="0"/>
        <v>1480</v>
      </c>
      <c r="AB7" s="34">
        <f t="shared" si="0"/>
        <v>2569</v>
      </c>
      <c r="AC7" s="34">
        <f t="shared" si="0"/>
        <v>14534</v>
      </c>
      <c r="AD7" s="34">
        <f t="shared" si="0"/>
        <v>7649</v>
      </c>
      <c r="AE7" s="34">
        <f t="shared" si="0"/>
        <v>4627</v>
      </c>
      <c r="AG7" s="34">
        <f>SUM(AG8:AG31)</f>
        <v>2957</v>
      </c>
      <c r="AH7" s="34">
        <f>SUM(AH8:AH31)</f>
        <v>3250</v>
      </c>
      <c r="AI7" s="65">
        <f>SUM(AI8:AI31)</f>
        <v>585</v>
      </c>
      <c r="AJ7" s="34">
        <f>SUM(AJ8:AJ31)</f>
        <v>1170</v>
      </c>
      <c r="AK7" s="34"/>
      <c r="AL7" s="34">
        <f>SUM(AL8:AL31)</f>
        <v>67</v>
      </c>
    </row>
    <row r="8" spans="1:38" s="13" customFormat="1" ht="18.75" customHeight="1">
      <c r="A8" s="50" t="s">
        <v>26</v>
      </c>
      <c r="B8" s="51">
        <v>1086</v>
      </c>
      <c r="C8" s="58">
        <f aca="true" t="shared" si="1" ref="C8:C31">100-D8</f>
        <v>43.55432780847146</v>
      </c>
      <c r="D8" s="57">
        <f aca="true" t="shared" si="2" ref="D8:D31">Y8/B8*100</f>
        <v>56.44567219152854</v>
      </c>
      <c r="E8" s="68">
        <v>1106</v>
      </c>
      <c r="F8" s="58">
        <f aca="true" t="shared" si="3" ref="F8:F31">100-G8</f>
        <v>44.71066907775768</v>
      </c>
      <c r="G8" s="57">
        <f aca="true" t="shared" si="4" ref="G8:G31">Z8/E8*100</f>
        <v>55.28933092224232</v>
      </c>
      <c r="H8" s="51">
        <v>142</v>
      </c>
      <c r="I8" s="58">
        <f aca="true" t="shared" si="5" ref="I8:I31">100-J8</f>
        <v>32.3943661971831</v>
      </c>
      <c r="J8" s="57">
        <f aca="true" t="shared" si="6" ref="J8:J31">AA8/H8*100</f>
        <v>67.6056338028169</v>
      </c>
      <c r="K8" s="68">
        <v>151</v>
      </c>
      <c r="L8" s="58">
        <f aca="true" t="shared" si="7" ref="L8:L31">100-M8</f>
        <v>35.76158940397352</v>
      </c>
      <c r="M8" s="57">
        <f aca="true" t="shared" si="8" ref="M8:M31">(AB8+AL8)/K8*100</f>
        <v>64.23841059602648</v>
      </c>
      <c r="N8" s="51">
        <v>1035</v>
      </c>
      <c r="O8" s="58">
        <f aca="true" t="shared" si="9" ref="O8:O31">100-P8</f>
        <v>43.188405797101446</v>
      </c>
      <c r="P8" s="57">
        <f aca="true" t="shared" si="10" ref="P8:P31">AC8/N8*100</f>
        <v>56.811594202898554</v>
      </c>
      <c r="Q8" s="51">
        <v>491</v>
      </c>
      <c r="R8" s="58">
        <f aca="true" t="shared" si="11" ref="R8:R31">100-S8</f>
        <v>42.9735234215886</v>
      </c>
      <c r="S8" s="57">
        <f aca="true" t="shared" si="12" ref="S8:S31">AD8/Q8*100</f>
        <v>57.0264765784114</v>
      </c>
      <c r="T8" s="51">
        <v>397</v>
      </c>
      <c r="U8" s="58">
        <f aca="true" t="shared" si="13" ref="U8:U31">100-V8</f>
        <v>44.33249370277078</v>
      </c>
      <c r="V8" s="57">
        <f aca="true" t="shared" si="14" ref="V8:V31">AE8/T8*100</f>
        <v>55.66750629722922</v>
      </c>
      <c r="Y8" s="51">
        <v>613</v>
      </c>
      <c r="Z8" s="66">
        <f>AH8+AI8+AG8</f>
        <v>611.5</v>
      </c>
      <c r="AA8" s="51">
        <v>96</v>
      </c>
      <c r="AB8" s="70">
        <v>97</v>
      </c>
      <c r="AC8" s="51">
        <v>588</v>
      </c>
      <c r="AD8" s="51">
        <v>280</v>
      </c>
      <c r="AE8" s="51">
        <v>221</v>
      </c>
      <c r="AG8" s="60">
        <v>411</v>
      </c>
      <c r="AH8" s="51">
        <v>154</v>
      </c>
      <c r="AI8" s="66">
        <f>AJ8/2</f>
        <v>46.5</v>
      </c>
      <c r="AJ8" s="71">
        <v>93</v>
      </c>
      <c r="AL8" s="60">
        <v>0</v>
      </c>
    </row>
    <row r="9" spans="1:38" s="13" customFormat="1" ht="18.75" customHeight="1">
      <c r="A9" s="50" t="s">
        <v>27</v>
      </c>
      <c r="B9" s="51">
        <v>1648</v>
      </c>
      <c r="C9" s="58">
        <f t="shared" si="1"/>
        <v>36.04368932038835</v>
      </c>
      <c r="D9" s="57">
        <f t="shared" si="2"/>
        <v>63.95631067961165</v>
      </c>
      <c r="E9" s="68">
        <v>1104</v>
      </c>
      <c r="F9" s="58">
        <f t="shared" si="3"/>
        <v>41.757246376811594</v>
      </c>
      <c r="G9" s="57">
        <f t="shared" si="4"/>
        <v>58.242753623188406</v>
      </c>
      <c r="H9" s="51">
        <v>231</v>
      </c>
      <c r="I9" s="58">
        <f t="shared" si="5"/>
        <v>39.82683982683982</v>
      </c>
      <c r="J9" s="57">
        <f t="shared" si="6"/>
        <v>60.17316017316018</v>
      </c>
      <c r="K9" s="68">
        <v>164</v>
      </c>
      <c r="L9" s="58">
        <f t="shared" si="7"/>
        <v>30.48780487804879</v>
      </c>
      <c r="M9" s="57">
        <f t="shared" si="8"/>
        <v>69.51219512195121</v>
      </c>
      <c r="N9" s="51">
        <v>1608</v>
      </c>
      <c r="O9" s="58">
        <f t="shared" si="9"/>
        <v>36.256218905472636</v>
      </c>
      <c r="P9" s="57">
        <f t="shared" si="10"/>
        <v>63.743781094527364</v>
      </c>
      <c r="Q9" s="51">
        <v>760</v>
      </c>
      <c r="R9" s="58">
        <f t="shared" si="11"/>
        <v>35.394736842105274</v>
      </c>
      <c r="S9" s="57">
        <f t="shared" si="12"/>
        <v>64.60526315789473</v>
      </c>
      <c r="T9" s="51">
        <v>592</v>
      </c>
      <c r="U9" s="58">
        <f t="shared" si="13"/>
        <v>37.83783783783784</v>
      </c>
      <c r="V9" s="57">
        <f t="shared" si="14"/>
        <v>62.16216216216216</v>
      </c>
      <c r="Y9" s="51">
        <v>1054</v>
      </c>
      <c r="Z9" s="66">
        <f aca="true" t="shared" si="15" ref="Z9:Z31">AH9+AI9+AG9</f>
        <v>643</v>
      </c>
      <c r="AA9" s="51">
        <v>139</v>
      </c>
      <c r="AB9" s="70">
        <v>114</v>
      </c>
      <c r="AC9" s="51">
        <v>1025</v>
      </c>
      <c r="AD9" s="51">
        <v>491</v>
      </c>
      <c r="AE9" s="51">
        <v>368</v>
      </c>
      <c r="AG9" s="60">
        <v>335</v>
      </c>
      <c r="AH9" s="51">
        <v>239</v>
      </c>
      <c r="AI9" s="66">
        <f aca="true" t="shared" si="16" ref="AI9:AI31">AJ9/2</f>
        <v>69</v>
      </c>
      <c r="AJ9" s="71">
        <v>138</v>
      </c>
      <c r="AL9" s="60">
        <v>0</v>
      </c>
    </row>
    <row r="10" spans="1:38" s="13" customFormat="1" ht="18.75" customHeight="1">
      <c r="A10" s="50" t="s">
        <v>28</v>
      </c>
      <c r="B10" s="51">
        <v>1261</v>
      </c>
      <c r="C10" s="58">
        <f t="shared" si="1"/>
        <v>40.60269627279936</v>
      </c>
      <c r="D10" s="57">
        <f t="shared" si="2"/>
        <v>59.39730372720064</v>
      </c>
      <c r="E10" s="68">
        <v>1170</v>
      </c>
      <c r="F10" s="58">
        <f t="shared" si="3"/>
        <v>45.81196581196581</v>
      </c>
      <c r="G10" s="57">
        <f t="shared" si="4"/>
        <v>54.18803418803419</v>
      </c>
      <c r="H10" s="51">
        <v>202</v>
      </c>
      <c r="I10" s="58">
        <f t="shared" si="5"/>
        <v>36.13861386138614</v>
      </c>
      <c r="J10" s="57">
        <f t="shared" si="6"/>
        <v>63.86138613861386</v>
      </c>
      <c r="K10" s="68">
        <v>185</v>
      </c>
      <c r="L10" s="58">
        <f t="shared" si="7"/>
        <v>29.729729729729726</v>
      </c>
      <c r="M10" s="57">
        <f t="shared" si="8"/>
        <v>70.27027027027027</v>
      </c>
      <c r="N10" s="51">
        <v>1196</v>
      </c>
      <c r="O10" s="58">
        <f t="shared" si="9"/>
        <v>40.80267558528428</v>
      </c>
      <c r="P10" s="57">
        <f t="shared" si="10"/>
        <v>59.19732441471572</v>
      </c>
      <c r="Q10" s="51">
        <v>604</v>
      </c>
      <c r="R10" s="58">
        <f t="shared" si="11"/>
        <v>40.39735099337748</v>
      </c>
      <c r="S10" s="57">
        <f t="shared" si="12"/>
        <v>59.60264900662252</v>
      </c>
      <c r="T10" s="51">
        <v>415</v>
      </c>
      <c r="U10" s="58">
        <f t="shared" si="13"/>
        <v>41.68674698795181</v>
      </c>
      <c r="V10" s="57">
        <f t="shared" si="14"/>
        <v>58.31325301204819</v>
      </c>
      <c r="Y10" s="51">
        <v>749</v>
      </c>
      <c r="Z10" s="66">
        <f t="shared" si="15"/>
        <v>634</v>
      </c>
      <c r="AA10" s="51">
        <v>129</v>
      </c>
      <c r="AB10" s="70">
        <v>130</v>
      </c>
      <c r="AC10" s="51">
        <v>708</v>
      </c>
      <c r="AD10" s="51">
        <v>360</v>
      </c>
      <c r="AE10" s="51">
        <v>242</v>
      </c>
      <c r="AG10" s="60">
        <v>454</v>
      </c>
      <c r="AH10" s="51">
        <v>102</v>
      </c>
      <c r="AI10" s="66">
        <f t="shared" si="16"/>
        <v>78</v>
      </c>
      <c r="AJ10" s="71">
        <v>156</v>
      </c>
      <c r="AL10" s="60">
        <v>0</v>
      </c>
    </row>
    <row r="11" spans="1:38" s="13" customFormat="1" ht="18.75" customHeight="1">
      <c r="A11" s="50" t="s">
        <v>29</v>
      </c>
      <c r="B11" s="51">
        <v>667</v>
      </c>
      <c r="C11" s="58">
        <f t="shared" si="1"/>
        <v>46.776611694152926</v>
      </c>
      <c r="D11" s="57">
        <f t="shared" si="2"/>
        <v>53.223388305847074</v>
      </c>
      <c r="E11" s="68">
        <v>944</v>
      </c>
      <c r="F11" s="58">
        <f t="shared" si="3"/>
        <v>63.771186440677965</v>
      </c>
      <c r="G11" s="57">
        <f t="shared" si="4"/>
        <v>36.228813559322035</v>
      </c>
      <c r="H11" s="51">
        <v>85</v>
      </c>
      <c r="I11" s="58">
        <f t="shared" si="5"/>
        <v>61.17647058823529</v>
      </c>
      <c r="J11" s="57">
        <f t="shared" si="6"/>
        <v>38.82352941176471</v>
      </c>
      <c r="K11" s="68">
        <v>255</v>
      </c>
      <c r="L11" s="58">
        <f t="shared" si="7"/>
        <v>40</v>
      </c>
      <c r="M11" s="57">
        <f t="shared" si="8"/>
        <v>60</v>
      </c>
      <c r="N11" s="51">
        <v>611</v>
      </c>
      <c r="O11" s="58">
        <f t="shared" si="9"/>
        <v>48.44517184942717</v>
      </c>
      <c r="P11" s="57">
        <f t="shared" si="10"/>
        <v>51.55482815057283</v>
      </c>
      <c r="Q11" s="51">
        <v>322</v>
      </c>
      <c r="R11" s="58">
        <f t="shared" si="11"/>
        <v>39.13043478260869</v>
      </c>
      <c r="S11" s="57">
        <f t="shared" si="12"/>
        <v>60.86956521739131</v>
      </c>
      <c r="T11" s="51">
        <v>253</v>
      </c>
      <c r="U11" s="58">
        <f t="shared" si="13"/>
        <v>40.71146245059288</v>
      </c>
      <c r="V11" s="57">
        <f t="shared" si="14"/>
        <v>59.28853754940712</v>
      </c>
      <c r="Y11" s="51">
        <v>355</v>
      </c>
      <c r="Z11" s="66">
        <f t="shared" si="15"/>
        <v>342</v>
      </c>
      <c r="AA11" s="51">
        <v>33</v>
      </c>
      <c r="AB11" s="70">
        <v>100</v>
      </c>
      <c r="AC11" s="51">
        <v>315</v>
      </c>
      <c r="AD11" s="51">
        <v>196</v>
      </c>
      <c r="AE11" s="51">
        <v>150</v>
      </c>
      <c r="AG11" s="60">
        <v>263</v>
      </c>
      <c r="AH11" s="51">
        <v>49</v>
      </c>
      <c r="AI11" s="66">
        <f t="shared" si="16"/>
        <v>30</v>
      </c>
      <c r="AJ11" s="71">
        <v>60</v>
      </c>
      <c r="AL11" s="60">
        <v>53</v>
      </c>
    </row>
    <row r="12" spans="1:38" s="13" customFormat="1" ht="18.75" customHeight="1">
      <c r="A12" s="50" t="s">
        <v>30</v>
      </c>
      <c r="B12" s="51">
        <v>1063</v>
      </c>
      <c r="C12" s="58">
        <f t="shared" si="1"/>
        <v>33.584195672624645</v>
      </c>
      <c r="D12" s="57">
        <f t="shared" si="2"/>
        <v>66.41580432737535</v>
      </c>
      <c r="E12" s="68">
        <v>481</v>
      </c>
      <c r="F12" s="58">
        <f t="shared" si="3"/>
        <v>52.7027027027027</v>
      </c>
      <c r="G12" s="57">
        <f t="shared" si="4"/>
        <v>47.2972972972973</v>
      </c>
      <c r="H12" s="51">
        <v>93</v>
      </c>
      <c r="I12" s="58">
        <f t="shared" si="5"/>
        <v>27.956989247311824</v>
      </c>
      <c r="J12" s="57">
        <f t="shared" si="6"/>
        <v>72.04301075268818</v>
      </c>
      <c r="K12" s="68">
        <v>46</v>
      </c>
      <c r="L12" s="58">
        <f t="shared" si="7"/>
        <v>8.695652173913047</v>
      </c>
      <c r="M12" s="57">
        <f t="shared" si="8"/>
        <v>91.30434782608695</v>
      </c>
      <c r="N12" s="51">
        <v>1012</v>
      </c>
      <c r="O12" s="58">
        <f t="shared" si="9"/>
        <v>33.003952569169954</v>
      </c>
      <c r="P12" s="57">
        <f t="shared" si="10"/>
        <v>66.99604743083005</v>
      </c>
      <c r="Q12" s="51">
        <v>487</v>
      </c>
      <c r="R12" s="58">
        <f t="shared" si="11"/>
        <v>31.21149897330595</v>
      </c>
      <c r="S12" s="57">
        <f t="shared" si="12"/>
        <v>68.78850102669405</v>
      </c>
      <c r="T12" s="51">
        <v>313</v>
      </c>
      <c r="U12" s="58">
        <f t="shared" si="13"/>
        <v>32.907348242811494</v>
      </c>
      <c r="V12" s="57">
        <f t="shared" si="14"/>
        <v>67.0926517571885</v>
      </c>
      <c r="Y12" s="51">
        <v>706</v>
      </c>
      <c r="Z12" s="66">
        <f t="shared" si="15"/>
        <v>227.5</v>
      </c>
      <c r="AA12" s="51">
        <v>67</v>
      </c>
      <c r="AB12" s="70">
        <v>42</v>
      </c>
      <c r="AC12" s="51">
        <v>678</v>
      </c>
      <c r="AD12" s="51">
        <v>335</v>
      </c>
      <c r="AE12" s="51">
        <v>210</v>
      </c>
      <c r="AG12" s="60">
        <v>90</v>
      </c>
      <c r="AH12" s="51">
        <v>115</v>
      </c>
      <c r="AI12" s="66">
        <f t="shared" si="16"/>
        <v>22.5</v>
      </c>
      <c r="AJ12" s="71">
        <v>45</v>
      </c>
      <c r="AL12" s="60">
        <v>0</v>
      </c>
    </row>
    <row r="13" spans="1:38" s="13" customFormat="1" ht="18.75" customHeight="1">
      <c r="A13" s="50" t="s">
        <v>31</v>
      </c>
      <c r="B13" s="51">
        <v>2273</v>
      </c>
      <c r="C13" s="58">
        <f t="shared" si="1"/>
        <v>45.490541135063786</v>
      </c>
      <c r="D13" s="57">
        <f t="shared" si="2"/>
        <v>54.509458864936214</v>
      </c>
      <c r="E13" s="68">
        <v>816</v>
      </c>
      <c r="F13" s="58">
        <f t="shared" si="3"/>
        <v>57.59803921568628</v>
      </c>
      <c r="G13" s="57">
        <f t="shared" si="4"/>
        <v>42.40196078431372</v>
      </c>
      <c r="H13" s="51">
        <v>400</v>
      </c>
      <c r="I13" s="58">
        <f t="shared" si="5"/>
        <v>63.75</v>
      </c>
      <c r="J13" s="57">
        <f t="shared" si="6"/>
        <v>36.25</v>
      </c>
      <c r="K13" s="68">
        <v>360</v>
      </c>
      <c r="L13" s="58">
        <f t="shared" si="7"/>
        <v>56.666666666666664</v>
      </c>
      <c r="M13" s="57">
        <f t="shared" si="8"/>
        <v>43.333333333333336</v>
      </c>
      <c r="N13" s="51">
        <v>2187</v>
      </c>
      <c r="O13" s="58">
        <f t="shared" si="9"/>
        <v>45.40466392318244</v>
      </c>
      <c r="P13" s="57">
        <f t="shared" si="10"/>
        <v>54.59533607681756</v>
      </c>
      <c r="Q13" s="51">
        <v>898</v>
      </c>
      <c r="R13" s="58">
        <f t="shared" si="11"/>
        <v>37.75055679287305</v>
      </c>
      <c r="S13" s="57">
        <f t="shared" si="12"/>
        <v>62.24944320712695</v>
      </c>
      <c r="T13" s="51">
        <v>560</v>
      </c>
      <c r="U13" s="58">
        <f t="shared" si="13"/>
        <v>41.42857142857142</v>
      </c>
      <c r="V13" s="57">
        <f t="shared" si="14"/>
        <v>58.57142857142858</v>
      </c>
      <c r="Y13" s="51">
        <v>1239</v>
      </c>
      <c r="Z13" s="66">
        <f t="shared" si="15"/>
        <v>346</v>
      </c>
      <c r="AA13" s="51">
        <v>145</v>
      </c>
      <c r="AB13" s="70">
        <v>156</v>
      </c>
      <c r="AC13" s="51">
        <v>1194</v>
      </c>
      <c r="AD13" s="51">
        <v>559</v>
      </c>
      <c r="AE13" s="51">
        <v>328</v>
      </c>
      <c r="AG13" s="60">
        <v>91</v>
      </c>
      <c r="AH13" s="51">
        <v>241</v>
      </c>
      <c r="AI13" s="66">
        <f t="shared" si="16"/>
        <v>14</v>
      </c>
      <c r="AJ13" s="71">
        <v>28</v>
      </c>
      <c r="AL13" s="60">
        <v>0</v>
      </c>
    </row>
    <row r="14" spans="1:38" s="13" customFormat="1" ht="18.75" customHeight="1">
      <c r="A14" s="50" t="s">
        <v>32</v>
      </c>
      <c r="B14" s="51">
        <v>1015</v>
      </c>
      <c r="C14" s="58">
        <f t="shared" si="1"/>
        <v>54.08866995073892</v>
      </c>
      <c r="D14" s="57">
        <f t="shared" si="2"/>
        <v>45.91133004926108</v>
      </c>
      <c r="E14" s="68">
        <v>524</v>
      </c>
      <c r="F14" s="58">
        <f t="shared" si="3"/>
        <v>67.36641221374046</v>
      </c>
      <c r="G14" s="57">
        <f t="shared" si="4"/>
        <v>32.63358778625955</v>
      </c>
      <c r="H14" s="51">
        <v>238</v>
      </c>
      <c r="I14" s="58">
        <f t="shared" si="5"/>
        <v>79.41176470588235</v>
      </c>
      <c r="J14" s="57">
        <f t="shared" si="6"/>
        <v>20.588235294117645</v>
      </c>
      <c r="K14" s="68">
        <v>219</v>
      </c>
      <c r="L14" s="58">
        <f t="shared" si="7"/>
        <v>41.0958904109589</v>
      </c>
      <c r="M14" s="57">
        <f t="shared" si="8"/>
        <v>58.9041095890411</v>
      </c>
      <c r="N14" s="51">
        <v>937</v>
      </c>
      <c r="O14" s="58">
        <f t="shared" si="9"/>
        <v>53.89541088580576</v>
      </c>
      <c r="P14" s="57">
        <f t="shared" si="10"/>
        <v>46.10458911419424</v>
      </c>
      <c r="Q14" s="51">
        <v>337</v>
      </c>
      <c r="R14" s="58">
        <f t="shared" si="11"/>
        <v>38.27893175074184</v>
      </c>
      <c r="S14" s="57">
        <f t="shared" si="12"/>
        <v>61.72106824925816</v>
      </c>
      <c r="T14" s="51">
        <v>243</v>
      </c>
      <c r="U14" s="58">
        <f t="shared" si="13"/>
        <v>40.74074074074075</v>
      </c>
      <c r="V14" s="57">
        <f t="shared" si="14"/>
        <v>59.25925925925925</v>
      </c>
      <c r="Y14" s="51">
        <v>466</v>
      </c>
      <c r="Z14" s="66">
        <f t="shared" si="15"/>
        <v>171</v>
      </c>
      <c r="AA14" s="51">
        <v>49</v>
      </c>
      <c r="AB14" s="70">
        <v>129</v>
      </c>
      <c r="AC14" s="51">
        <v>432</v>
      </c>
      <c r="AD14" s="51">
        <v>208</v>
      </c>
      <c r="AE14" s="51">
        <v>144</v>
      </c>
      <c r="AG14" s="60">
        <v>8</v>
      </c>
      <c r="AH14" s="51">
        <v>145</v>
      </c>
      <c r="AI14" s="66">
        <f t="shared" si="16"/>
        <v>18</v>
      </c>
      <c r="AJ14" s="71">
        <v>36</v>
      </c>
      <c r="AL14" s="60">
        <v>0</v>
      </c>
    </row>
    <row r="15" spans="1:38" s="13" customFormat="1" ht="18.75" customHeight="1">
      <c r="A15" s="50" t="s">
        <v>33</v>
      </c>
      <c r="B15" s="51">
        <v>776</v>
      </c>
      <c r="C15" s="58">
        <f t="shared" si="1"/>
        <v>48.84020618556701</v>
      </c>
      <c r="D15" s="57">
        <f t="shared" si="2"/>
        <v>51.15979381443299</v>
      </c>
      <c r="E15" s="68">
        <v>553</v>
      </c>
      <c r="F15" s="58">
        <f t="shared" si="3"/>
        <v>60.66907775768535</v>
      </c>
      <c r="G15" s="57">
        <f t="shared" si="4"/>
        <v>39.33092224231465</v>
      </c>
      <c r="H15" s="51">
        <v>107</v>
      </c>
      <c r="I15" s="58">
        <f t="shared" si="5"/>
        <v>75.70093457943925</v>
      </c>
      <c r="J15" s="57">
        <f t="shared" si="6"/>
        <v>24.299065420560748</v>
      </c>
      <c r="K15" s="68">
        <v>192</v>
      </c>
      <c r="L15" s="58">
        <f t="shared" si="7"/>
        <v>35.9375</v>
      </c>
      <c r="M15" s="57">
        <f t="shared" si="8"/>
        <v>64.0625</v>
      </c>
      <c r="N15" s="51">
        <v>721</v>
      </c>
      <c r="O15" s="58">
        <f t="shared" si="9"/>
        <v>50.762829403606105</v>
      </c>
      <c r="P15" s="57">
        <f t="shared" si="10"/>
        <v>49.237170596393895</v>
      </c>
      <c r="Q15" s="51">
        <v>320</v>
      </c>
      <c r="R15" s="58">
        <f t="shared" si="11"/>
        <v>43.125</v>
      </c>
      <c r="S15" s="57">
        <f t="shared" si="12"/>
        <v>56.875</v>
      </c>
      <c r="T15" s="51">
        <v>251</v>
      </c>
      <c r="U15" s="58">
        <f t="shared" si="13"/>
        <v>43.02788844621514</v>
      </c>
      <c r="V15" s="57">
        <f t="shared" si="14"/>
        <v>56.97211155378486</v>
      </c>
      <c r="Y15" s="51">
        <v>397</v>
      </c>
      <c r="Z15" s="66">
        <f t="shared" si="15"/>
        <v>217.5</v>
      </c>
      <c r="AA15" s="51">
        <v>26</v>
      </c>
      <c r="AB15" s="70">
        <v>123</v>
      </c>
      <c r="AC15" s="51">
        <v>355</v>
      </c>
      <c r="AD15" s="51">
        <v>182</v>
      </c>
      <c r="AE15" s="51">
        <v>143</v>
      </c>
      <c r="AG15" s="60">
        <v>127</v>
      </c>
      <c r="AH15" s="51">
        <v>82</v>
      </c>
      <c r="AI15" s="66">
        <f t="shared" si="16"/>
        <v>8.5</v>
      </c>
      <c r="AJ15" s="71">
        <v>17</v>
      </c>
      <c r="AL15" s="60">
        <v>0</v>
      </c>
    </row>
    <row r="16" spans="1:38" s="13" customFormat="1" ht="18.75" customHeight="1">
      <c r="A16" s="50" t="s">
        <v>34</v>
      </c>
      <c r="B16" s="51">
        <v>754</v>
      </c>
      <c r="C16" s="58">
        <f t="shared" si="1"/>
        <v>44.827586206896555</v>
      </c>
      <c r="D16" s="57">
        <f t="shared" si="2"/>
        <v>55.172413793103445</v>
      </c>
      <c r="E16" s="68">
        <v>511</v>
      </c>
      <c r="F16" s="58">
        <f t="shared" si="3"/>
        <v>52.15264187866928</v>
      </c>
      <c r="G16" s="57">
        <f t="shared" si="4"/>
        <v>47.84735812133072</v>
      </c>
      <c r="H16" s="51">
        <v>76</v>
      </c>
      <c r="I16" s="58">
        <f t="shared" si="5"/>
        <v>67.10526315789474</v>
      </c>
      <c r="J16" s="57">
        <f t="shared" si="6"/>
        <v>32.89473684210527</v>
      </c>
      <c r="K16" s="68">
        <v>144</v>
      </c>
      <c r="L16" s="58">
        <f t="shared" si="7"/>
        <v>29.166666666666657</v>
      </c>
      <c r="M16" s="57">
        <f t="shared" si="8"/>
        <v>70.83333333333334</v>
      </c>
      <c r="N16" s="51">
        <v>727</v>
      </c>
      <c r="O16" s="58">
        <f t="shared" si="9"/>
        <v>45.254470426409895</v>
      </c>
      <c r="P16" s="57">
        <f t="shared" si="10"/>
        <v>54.745529573590105</v>
      </c>
      <c r="Q16" s="51">
        <v>343</v>
      </c>
      <c r="R16" s="58">
        <f t="shared" si="11"/>
        <v>42.85714285714286</v>
      </c>
      <c r="S16" s="57">
        <f t="shared" si="12"/>
        <v>57.14285714285714</v>
      </c>
      <c r="T16" s="51">
        <v>221</v>
      </c>
      <c r="U16" s="58">
        <f t="shared" si="13"/>
        <v>47.05882352941176</v>
      </c>
      <c r="V16" s="57">
        <f t="shared" si="14"/>
        <v>52.94117647058824</v>
      </c>
      <c r="Y16" s="51">
        <v>416</v>
      </c>
      <c r="Z16" s="66">
        <f t="shared" si="15"/>
        <v>244.5</v>
      </c>
      <c r="AA16" s="51">
        <v>25</v>
      </c>
      <c r="AB16" s="70">
        <v>96</v>
      </c>
      <c r="AC16" s="51">
        <v>398</v>
      </c>
      <c r="AD16" s="51">
        <v>196</v>
      </c>
      <c r="AE16" s="51">
        <v>117</v>
      </c>
      <c r="AG16" s="60">
        <v>148</v>
      </c>
      <c r="AH16" s="51">
        <v>67</v>
      </c>
      <c r="AI16" s="66">
        <f t="shared" si="16"/>
        <v>29.5</v>
      </c>
      <c r="AJ16" s="71">
        <v>59</v>
      </c>
      <c r="AL16" s="60">
        <v>6</v>
      </c>
    </row>
    <row r="17" spans="1:38" s="13" customFormat="1" ht="18.75" customHeight="1">
      <c r="A17" s="50" t="s">
        <v>35</v>
      </c>
      <c r="B17" s="51">
        <v>1307</v>
      </c>
      <c r="C17" s="58">
        <f t="shared" si="1"/>
        <v>57.23029839326703</v>
      </c>
      <c r="D17" s="57">
        <f t="shared" si="2"/>
        <v>42.76970160673297</v>
      </c>
      <c r="E17" s="68">
        <v>595</v>
      </c>
      <c r="F17" s="58">
        <f t="shared" si="3"/>
        <v>66.89075630252101</v>
      </c>
      <c r="G17" s="57">
        <f t="shared" si="4"/>
        <v>33.10924369747899</v>
      </c>
      <c r="H17" s="51">
        <v>228</v>
      </c>
      <c r="I17" s="58">
        <f t="shared" si="5"/>
        <v>82.01754385964912</v>
      </c>
      <c r="J17" s="57">
        <f t="shared" si="6"/>
        <v>17.982456140350877</v>
      </c>
      <c r="K17" s="68">
        <v>248</v>
      </c>
      <c r="L17" s="58">
        <f t="shared" si="7"/>
        <v>58.064516129032256</v>
      </c>
      <c r="M17" s="57">
        <f t="shared" si="8"/>
        <v>41.935483870967744</v>
      </c>
      <c r="N17" s="51">
        <v>1194</v>
      </c>
      <c r="O17" s="58">
        <f t="shared" si="9"/>
        <v>58.29145728643216</v>
      </c>
      <c r="P17" s="57">
        <f t="shared" si="10"/>
        <v>41.70854271356784</v>
      </c>
      <c r="Q17" s="51">
        <v>482</v>
      </c>
      <c r="R17" s="58">
        <f t="shared" si="11"/>
        <v>45.22821576763485</v>
      </c>
      <c r="S17" s="57">
        <f t="shared" si="12"/>
        <v>54.77178423236515</v>
      </c>
      <c r="T17" s="51">
        <v>370</v>
      </c>
      <c r="U17" s="58">
        <f t="shared" si="13"/>
        <v>48.378378378378386</v>
      </c>
      <c r="V17" s="57">
        <f t="shared" si="14"/>
        <v>51.621621621621614</v>
      </c>
      <c r="Y17" s="51">
        <v>559</v>
      </c>
      <c r="Z17" s="66">
        <f t="shared" si="15"/>
        <v>197</v>
      </c>
      <c r="AA17" s="51">
        <v>41</v>
      </c>
      <c r="AB17" s="70">
        <v>104</v>
      </c>
      <c r="AC17" s="51">
        <v>498</v>
      </c>
      <c r="AD17" s="51">
        <v>264</v>
      </c>
      <c r="AE17" s="51">
        <v>191</v>
      </c>
      <c r="AG17" s="60">
        <v>2</v>
      </c>
      <c r="AH17" s="51">
        <v>180</v>
      </c>
      <c r="AI17" s="66">
        <f t="shared" si="16"/>
        <v>15</v>
      </c>
      <c r="AJ17" s="71">
        <v>30</v>
      </c>
      <c r="AL17" s="60">
        <v>0</v>
      </c>
    </row>
    <row r="18" spans="1:38" s="13" customFormat="1" ht="18.75" customHeight="1">
      <c r="A18" s="50" t="s">
        <v>36</v>
      </c>
      <c r="B18" s="51">
        <v>841</v>
      </c>
      <c r="C18" s="58">
        <f t="shared" si="1"/>
        <v>62.4256837098692</v>
      </c>
      <c r="D18" s="57">
        <f t="shared" si="2"/>
        <v>37.5743162901308</v>
      </c>
      <c r="E18" s="68">
        <v>446</v>
      </c>
      <c r="F18" s="58">
        <f t="shared" si="3"/>
        <v>78.81165919282512</v>
      </c>
      <c r="G18" s="57">
        <f t="shared" si="4"/>
        <v>21.18834080717489</v>
      </c>
      <c r="H18" s="51">
        <v>162</v>
      </c>
      <c r="I18" s="58">
        <f t="shared" si="5"/>
        <v>85.18518518518519</v>
      </c>
      <c r="J18" s="57">
        <f t="shared" si="6"/>
        <v>14.814814814814813</v>
      </c>
      <c r="K18" s="68">
        <v>156</v>
      </c>
      <c r="L18" s="58">
        <f t="shared" si="7"/>
        <v>61.53846153846153</v>
      </c>
      <c r="M18" s="57">
        <f t="shared" si="8"/>
        <v>38.46153846153847</v>
      </c>
      <c r="N18" s="51">
        <v>789</v>
      </c>
      <c r="O18" s="58">
        <f t="shared" si="9"/>
        <v>62.864385297845374</v>
      </c>
      <c r="P18" s="57">
        <f t="shared" si="10"/>
        <v>37.135614702154626</v>
      </c>
      <c r="Q18" s="51">
        <v>322</v>
      </c>
      <c r="R18" s="58">
        <f t="shared" si="11"/>
        <v>46.894409937888206</v>
      </c>
      <c r="S18" s="57">
        <f t="shared" si="12"/>
        <v>53.105590062111794</v>
      </c>
      <c r="T18" s="51">
        <v>200</v>
      </c>
      <c r="U18" s="58">
        <f t="shared" si="13"/>
        <v>50</v>
      </c>
      <c r="V18" s="57">
        <f t="shared" si="14"/>
        <v>50</v>
      </c>
      <c r="Y18" s="51">
        <v>316</v>
      </c>
      <c r="Z18" s="66">
        <f t="shared" si="15"/>
        <v>94.5</v>
      </c>
      <c r="AA18" s="51">
        <v>24</v>
      </c>
      <c r="AB18" s="70">
        <v>60</v>
      </c>
      <c r="AC18" s="51">
        <v>293</v>
      </c>
      <c r="AD18" s="51">
        <v>171</v>
      </c>
      <c r="AE18" s="51">
        <v>100</v>
      </c>
      <c r="AG18" s="60">
        <v>25</v>
      </c>
      <c r="AH18" s="51">
        <v>64</v>
      </c>
      <c r="AI18" s="66">
        <f t="shared" si="16"/>
        <v>5.5</v>
      </c>
      <c r="AJ18" s="71">
        <v>11</v>
      </c>
      <c r="AL18" s="60">
        <v>0</v>
      </c>
    </row>
    <row r="19" spans="1:38" s="13" customFormat="1" ht="18.75" customHeight="1">
      <c r="A19" s="50" t="s">
        <v>37</v>
      </c>
      <c r="B19" s="51">
        <v>1094</v>
      </c>
      <c r="C19" s="58">
        <f t="shared" si="1"/>
        <v>51.645338208409505</v>
      </c>
      <c r="D19" s="57">
        <f t="shared" si="2"/>
        <v>48.354661791590495</v>
      </c>
      <c r="E19" s="68">
        <v>434</v>
      </c>
      <c r="F19" s="58">
        <f t="shared" si="3"/>
        <v>69.47004608294931</v>
      </c>
      <c r="G19" s="57">
        <f t="shared" si="4"/>
        <v>30.52995391705069</v>
      </c>
      <c r="H19" s="51">
        <v>126</v>
      </c>
      <c r="I19" s="58">
        <f t="shared" si="5"/>
        <v>92.85714285714286</v>
      </c>
      <c r="J19" s="57">
        <f t="shared" si="6"/>
        <v>7.142857142857142</v>
      </c>
      <c r="K19" s="68">
        <v>96</v>
      </c>
      <c r="L19" s="58">
        <f t="shared" si="7"/>
        <v>62.5</v>
      </c>
      <c r="M19" s="57">
        <f t="shared" si="8"/>
        <v>37.5</v>
      </c>
      <c r="N19" s="51">
        <v>1019</v>
      </c>
      <c r="O19" s="58">
        <f t="shared" si="9"/>
        <v>52.40431795878312</v>
      </c>
      <c r="P19" s="57">
        <f t="shared" si="10"/>
        <v>47.59568204121688</v>
      </c>
      <c r="Q19" s="51">
        <v>524</v>
      </c>
      <c r="R19" s="58">
        <f t="shared" si="11"/>
        <v>43.89312977099237</v>
      </c>
      <c r="S19" s="57">
        <f t="shared" si="12"/>
        <v>56.10687022900763</v>
      </c>
      <c r="T19" s="51">
        <v>290</v>
      </c>
      <c r="U19" s="58">
        <f t="shared" si="13"/>
        <v>50.689655172413794</v>
      </c>
      <c r="V19" s="57">
        <f t="shared" si="14"/>
        <v>49.310344827586206</v>
      </c>
      <c r="Y19" s="51">
        <v>529</v>
      </c>
      <c r="Z19" s="66">
        <f t="shared" si="15"/>
        <v>132.5</v>
      </c>
      <c r="AA19" s="51">
        <v>9</v>
      </c>
      <c r="AB19" s="70">
        <v>36</v>
      </c>
      <c r="AC19" s="51">
        <v>485</v>
      </c>
      <c r="AD19" s="51">
        <v>294</v>
      </c>
      <c r="AE19" s="51">
        <v>143</v>
      </c>
      <c r="AG19" s="60">
        <v>45</v>
      </c>
      <c r="AH19" s="51">
        <v>73</v>
      </c>
      <c r="AI19" s="66">
        <f t="shared" si="16"/>
        <v>14.5</v>
      </c>
      <c r="AJ19" s="71">
        <v>29</v>
      </c>
      <c r="AL19" s="60">
        <v>0</v>
      </c>
    </row>
    <row r="20" spans="1:38" s="13" customFormat="1" ht="18.75" customHeight="1">
      <c r="A20" s="50" t="s">
        <v>38</v>
      </c>
      <c r="B20" s="51">
        <v>2794</v>
      </c>
      <c r="C20" s="58">
        <f t="shared" si="1"/>
        <v>42.806012884753045</v>
      </c>
      <c r="D20" s="57">
        <f t="shared" si="2"/>
        <v>57.193987115246955</v>
      </c>
      <c r="E20" s="68">
        <v>1175</v>
      </c>
      <c r="F20" s="58">
        <f t="shared" si="3"/>
        <v>53.06382978723404</v>
      </c>
      <c r="G20" s="57">
        <f t="shared" si="4"/>
        <v>46.93617021276596</v>
      </c>
      <c r="H20" s="51">
        <v>281</v>
      </c>
      <c r="I20" s="58">
        <f t="shared" si="5"/>
        <v>41.637010676156585</v>
      </c>
      <c r="J20" s="57">
        <f t="shared" si="6"/>
        <v>58.362989323843415</v>
      </c>
      <c r="K20" s="68">
        <v>403</v>
      </c>
      <c r="L20" s="58">
        <f t="shared" si="7"/>
        <v>54.3424317617866</v>
      </c>
      <c r="M20" s="57">
        <f t="shared" si="8"/>
        <v>45.6575682382134</v>
      </c>
      <c r="N20" s="51">
        <v>2538</v>
      </c>
      <c r="O20" s="58">
        <f t="shared" si="9"/>
        <v>43.45941686367218</v>
      </c>
      <c r="P20" s="57">
        <f t="shared" si="10"/>
        <v>56.54058313632782</v>
      </c>
      <c r="Q20" s="51">
        <v>1418</v>
      </c>
      <c r="R20" s="58">
        <f t="shared" si="11"/>
        <v>40.19746121297602</v>
      </c>
      <c r="S20" s="57">
        <f t="shared" si="12"/>
        <v>59.80253878702398</v>
      </c>
      <c r="T20" s="51">
        <v>797</v>
      </c>
      <c r="U20" s="58">
        <f t="shared" si="13"/>
        <v>47.9297365119197</v>
      </c>
      <c r="V20" s="57">
        <f t="shared" si="14"/>
        <v>52.0702634880803</v>
      </c>
      <c r="Y20" s="51">
        <v>1598</v>
      </c>
      <c r="Z20" s="66">
        <f t="shared" si="15"/>
        <v>551.5</v>
      </c>
      <c r="AA20" s="51">
        <v>164</v>
      </c>
      <c r="AB20" s="70">
        <v>178</v>
      </c>
      <c r="AC20" s="51">
        <v>1435</v>
      </c>
      <c r="AD20" s="51">
        <v>848</v>
      </c>
      <c r="AE20" s="51">
        <v>415</v>
      </c>
      <c r="AG20" s="60">
        <v>189</v>
      </c>
      <c r="AH20" s="51">
        <v>316</v>
      </c>
      <c r="AI20" s="66">
        <f t="shared" si="16"/>
        <v>46.5</v>
      </c>
      <c r="AJ20" s="71">
        <v>93</v>
      </c>
      <c r="AL20" s="60">
        <v>6</v>
      </c>
    </row>
    <row r="21" spans="1:38" s="13" customFormat="1" ht="18.75" customHeight="1">
      <c r="A21" s="50" t="s">
        <v>39</v>
      </c>
      <c r="B21" s="51">
        <v>1240</v>
      </c>
      <c r="C21" s="58">
        <f t="shared" si="1"/>
        <v>50.24193548387097</v>
      </c>
      <c r="D21" s="57">
        <f t="shared" si="2"/>
        <v>49.75806451612903</v>
      </c>
      <c r="E21" s="68">
        <v>372</v>
      </c>
      <c r="F21" s="58">
        <f t="shared" si="3"/>
        <v>68.27956989247312</v>
      </c>
      <c r="G21" s="57">
        <f t="shared" si="4"/>
        <v>31.72043010752688</v>
      </c>
      <c r="H21" s="51">
        <v>124</v>
      </c>
      <c r="I21" s="58">
        <f t="shared" si="5"/>
        <v>82.25806451612902</v>
      </c>
      <c r="J21" s="57">
        <f t="shared" si="6"/>
        <v>17.741935483870968</v>
      </c>
      <c r="K21" s="68">
        <v>231</v>
      </c>
      <c r="L21" s="58">
        <f t="shared" si="7"/>
        <v>70.12987012987013</v>
      </c>
      <c r="M21" s="57">
        <f t="shared" si="8"/>
        <v>29.87012987012987</v>
      </c>
      <c r="N21" s="51">
        <v>1101</v>
      </c>
      <c r="O21" s="58">
        <f t="shared" si="9"/>
        <v>51.4078110808356</v>
      </c>
      <c r="P21" s="57">
        <f t="shared" si="10"/>
        <v>48.5921889191644</v>
      </c>
      <c r="Q21" s="51">
        <v>614</v>
      </c>
      <c r="R21" s="58">
        <f t="shared" si="11"/>
        <v>43.811074918566774</v>
      </c>
      <c r="S21" s="57">
        <f t="shared" si="12"/>
        <v>56.188925081433226</v>
      </c>
      <c r="T21" s="51">
        <v>245</v>
      </c>
      <c r="U21" s="58">
        <f t="shared" si="13"/>
        <v>58.36734693877551</v>
      </c>
      <c r="V21" s="57">
        <f t="shared" si="14"/>
        <v>41.63265306122449</v>
      </c>
      <c r="Y21" s="51">
        <v>617</v>
      </c>
      <c r="Z21" s="66">
        <f t="shared" si="15"/>
        <v>118</v>
      </c>
      <c r="AA21" s="51">
        <v>22</v>
      </c>
      <c r="AB21" s="70">
        <v>69</v>
      </c>
      <c r="AC21" s="51">
        <v>535</v>
      </c>
      <c r="AD21" s="51">
        <v>345</v>
      </c>
      <c r="AE21" s="51">
        <v>102</v>
      </c>
      <c r="AG21" s="60">
        <v>30</v>
      </c>
      <c r="AH21" s="51">
        <v>73</v>
      </c>
      <c r="AI21" s="66">
        <f t="shared" si="16"/>
        <v>15</v>
      </c>
      <c r="AJ21" s="71">
        <v>30</v>
      </c>
      <c r="AL21" s="60">
        <v>0</v>
      </c>
    </row>
    <row r="22" spans="1:38" s="13" customFormat="1" ht="18.75" customHeight="1">
      <c r="A22" s="50" t="s">
        <v>40</v>
      </c>
      <c r="B22" s="51">
        <v>1173</v>
      </c>
      <c r="C22" s="58">
        <f t="shared" si="1"/>
        <v>48.42284739982949</v>
      </c>
      <c r="D22" s="57">
        <f t="shared" si="2"/>
        <v>51.57715260017051</v>
      </c>
      <c r="E22" s="68">
        <v>407</v>
      </c>
      <c r="F22" s="58">
        <f t="shared" si="3"/>
        <v>59.7051597051597</v>
      </c>
      <c r="G22" s="57">
        <f t="shared" si="4"/>
        <v>40.2948402948403</v>
      </c>
      <c r="H22" s="51">
        <v>145</v>
      </c>
      <c r="I22" s="58">
        <f t="shared" si="5"/>
        <v>80.6896551724138</v>
      </c>
      <c r="J22" s="57">
        <f t="shared" si="6"/>
        <v>19.310344827586206</v>
      </c>
      <c r="K22" s="68">
        <v>160</v>
      </c>
      <c r="L22" s="58">
        <f t="shared" si="7"/>
        <v>40</v>
      </c>
      <c r="M22" s="57">
        <f t="shared" si="8"/>
        <v>60</v>
      </c>
      <c r="N22" s="51">
        <v>1032</v>
      </c>
      <c r="O22" s="58">
        <f t="shared" si="9"/>
        <v>49.32170542635659</v>
      </c>
      <c r="P22" s="57">
        <f t="shared" si="10"/>
        <v>50.67829457364341</v>
      </c>
      <c r="Q22" s="51">
        <v>543</v>
      </c>
      <c r="R22" s="58">
        <f t="shared" si="11"/>
        <v>42.173112338858196</v>
      </c>
      <c r="S22" s="57">
        <f t="shared" si="12"/>
        <v>57.826887661141804</v>
      </c>
      <c r="T22" s="51">
        <v>302</v>
      </c>
      <c r="U22" s="58">
        <f t="shared" si="13"/>
        <v>50</v>
      </c>
      <c r="V22" s="57">
        <f t="shared" si="14"/>
        <v>50</v>
      </c>
      <c r="Y22" s="51">
        <v>605</v>
      </c>
      <c r="Z22" s="66">
        <f t="shared" si="15"/>
        <v>164</v>
      </c>
      <c r="AA22" s="51">
        <v>28</v>
      </c>
      <c r="AB22" s="70">
        <v>96</v>
      </c>
      <c r="AC22" s="51">
        <v>523</v>
      </c>
      <c r="AD22" s="51">
        <v>314</v>
      </c>
      <c r="AE22" s="51">
        <v>151</v>
      </c>
      <c r="AG22" s="60">
        <v>62</v>
      </c>
      <c r="AH22" s="51">
        <v>95</v>
      </c>
      <c r="AI22" s="66">
        <f t="shared" si="16"/>
        <v>7</v>
      </c>
      <c r="AJ22" s="71">
        <v>14</v>
      </c>
      <c r="AL22" s="60">
        <v>0</v>
      </c>
    </row>
    <row r="23" spans="1:38" s="13" customFormat="1" ht="18.75" customHeight="1">
      <c r="A23" s="50" t="s">
        <v>41</v>
      </c>
      <c r="B23" s="51">
        <v>684</v>
      </c>
      <c r="C23" s="58">
        <f t="shared" si="1"/>
        <v>58.47953216374269</v>
      </c>
      <c r="D23" s="57">
        <f t="shared" si="2"/>
        <v>41.52046783625731</v>
      </c>
      <c r="E23" s="68">
        <v>403</v>
      </c>
      <c r="F23" s="58">
        <f t="shared" si="3"/>
        <v>65.38461538461539</v>
      </c>
      <c r="G23" s="57">
        <f t="shared" si="4"/>
        <v>34.61538461538461</v>
      </c>
      <c r="H23" s="51">
        <v>130</v>
      </c>
      <c r="I23" s="58">
        <f t="shared" si="5"/>
        <v>85.38461538461539</v>
      </c>
      <c r="J23" s="57">
        <f t="shared" si="6"/>
        <v>14.615384615384617</v>
      </c>
      <c r="K23" s="68">
        <v>97</v>
      </c>
      <c r="L23" s="58">
        <f t="shared" si="7"/>
        <v>51.54639175257732</v>
      </c>
      <c r="M23" s="57">
        <f t="shared" si="8"/>
        <v>48.45360824742268</v>
      </c>
      <c r="N23" s="51">
        <v>614</v>
      </c>
      <c r="O23" s="58">
        <f t="shared" si="9"/>
        <v>60.097719869706836</v>
      </c>
      <c r="P23" s="57">
        <f t="shared" si="10"/>
        <v>39.902280130293164</v>
      </c>
      <c r="Q23" s="51">
        <v>304</v>
      </c>
      <c r="R23" s="58">
        <f t="shared" si="11"/>
        <v>50.32894736842105</v>
      </c>
      <c r="S23" s="57">
        <f t="shared" si="12"/>
        <v>49.67105263157895</v>
      </c>
      <c r="T23" s="51">
        <v>280</v>
      </c>
      <c r="U23" s="58">
        <f t="shared" si="13"/>
        <v>50.357142857142854</v>
      </c>
      <c r="V23" s="57">
        <f t="shared" si="14"/>
        <v>49.642857142857146</v>
      </c>
      <c r="Y23" s="69">
        <v>284</v>
      </c>
      <c r="Z23" s="66">
        <f t="shared" si="15"/>
        <v>139.5</v>
      </c>
      <c r="AA23" s="51">
        <v>19</v>
      </c>
      <c r="AB23" s="70">
        <v>46</v>
      </c>
      <c r="AC23" s="51">
        <v>245</v>
      </c>
      <c r="AD23" s="51">
        <v>151</v>
      </c>
      <c r="AE23" s="51">
        <v>139</v>
      </c>
      <c r="AG23" s="60">
        <v>83</v>
      </c>
      <c r="AH23" s="51">
        <v>53</v>
      </c>
      <c r="AI23" s="66">
        <f t="shared" si="16"/>
        <v>3.5</v>
      </c>
      <c r="AJ23" s="71">
        <v>7</v>
      </c>
      <c r="AL23" s="60">
        <v>1</v>
      </c>
    </row>
    <row r="24" spans="1:38" s="13" customFormat="1" ht="18.75" customHeight="1">
      <c r="A24" s="50" t="s">
        <v>42</v>
      </c>
      <c r="B24" s="51">
        <v>803</v>
      </c>
      <c r="C24" s="58">
        <f t="shared" si="1"/>
        <v>49.56413449564134</v>
      </c>
      <c r="D24" s="57">
        <f t="shared" si="2"/>
        <v>50.43586550435866</v>
      </c>
      <c r="E24" s="68">
        <v>627</v>
      </c>
      <c r="F24" s="58">
        <f t="shared" si="3"/>
        <v>56.379585326953745</v>
      </c>
      <c r="G24" s="57">
        <f t="shared" si="4"/>
        <v>43.620414673046255</v>
      </c>
      <c r="H24" s="51">
        <v>180</v>
      </c>
      <c r="I24" s="58">
        <f t="shared" si="5"/>
        <v>71.66666666666667</v>
      </c>
      <c r="J24" s="57">
        <f t="shared" si="6"/>
        <v>28.333333333333332</v>
      </c>
      <c r="K24" s="68">
        <v>255</v>
      </c>
      <c r="L24" s="58">
        <f t="shared" si="7"/>
        <v>60.3921568627451</v>
      </c>
      <c r="M24" s="57">
        <f t="shared" si="8"/>
        <v>39.6078431372549</v>
      </c>
      <c r="N24" s="51">
        <v>781</v>
      </c>
      <c r="O24" s="58">
        <f t="shared" si="9"/>
        <v>50.192061459667094</v>
      </c>
      <c r="P24" s="57">
        <f t="shared" si="10"/>
        <v>49.807938540332906</v>
      </c>
      <c r="Q24" s="51">
        <v>273</v>
      </c>
      <c r="R24" s="58">
        <f t="shared" si="11"/>
        <v>38.095238095238095</v>
      </c>
      <c r="S24" s="57">
        <f t="shared" si="12"/>
        <v>61.904761904761905</v>
      </c>
      <c r="T24" s="51">
        <v>216</v>
      </c>
      <c r="U24" s="58">
        <f t="shared" si="13"/>
        <v>37.03703703703704</v>
      </c>
      <c r="V24" s="57">
        <f t="shared" si="14"/>
        <v>62.96296296296296</v>
      </c>
      <c r="Y24" s="51">
        <v>405</v>
      </c>
      <c r="Z24" s="66">
        <f t="shared" si="15"/>
        <v>273.5</v>
      </c>
      <c r="AA24" s="51">
        <v>51</v>
      </c>
      <c r="AB24" s="70">
        <v>101</v>
      </c>
      <c r="AC24" s="51">
        <v>389</v>
      </c>
      <c r="AD24" s="51">
        <v>169</v>
      </c>
      <c r="AE24" s="51">
        <v>136</v>
      </c>
      <c r="AG24" s="60">
        <v>167</v>
      </c>
      <c r="AH24" s="51">
        <v>90</v>
      </c>
      <c r="AI24" s="66">
        <f t="shared" si="16"/>
        <v>16.5</v>
      </c>
      <c r="AJ24" s="71">
        <v>33</v>
      </c>
      <c r="AL24" s="60">
        <v>0</v>
      </c>
    </row>
    <row r="25" spans="1:38" s="13" customFormat="1" ht="18.75" customHeight="1">
      <c r="A25" s="50" t="s">
        <v>43</v>
      </c>
      <c r="B25" s="51">
        <v>1197</v>
      </c>
      <c r="C25" s="58">
        <f t="shared" si="1"/>
        <v>59.23141186299081</v>
      </c>
      <c r="D25" s="57">
        <f t="shared" si="2"/>
        <v>40.76858813700919</v>
      </c>
      <c r="E25" s="68">
        <v>548</v>
      </c>
      <c r="F25" s="58">
        <f t="shared" si="3"/>
        <v>67.33576642335765</v>
      </c>
      <c r="G25" s="57">
        <f t="shared" si="4"/>
        <v>32.66423357664234</v>
      </c>
      <c r="H25" s="51">
        <v>159</v>
      </c>
      <c r="I25" s="58">
        <f t="shared" si="5"/>
        <v>91.82389937106919</v>
      </c>
      <c r="J25" s="57">
        <f t="shared" si="6"/>
        <v>8.176100628930817</v>
      </c>
      <c r="K25" s="68">
        <v>228</v>
      </c>
      <c r="L25" s="58">
        <f t="shared" si="7"/>
        <v>61.84210526315789</v>
      </c>
      <c r="M25" s="57">
        <f t="shared" si="8"/>
        <v>38.15789473684211</v>
      </c>
      <c r="N25" s="51">
        <v>1060</v>
      </c>
      <c r="O25" s="58">
        <f t="shared" si="9"/>
        <v>60.18867924528302</v>
      </c>
      <c r="P25" s="57">
        <f t="shared" si="10"/>
        <v>39.81132075471698</v>
      </c>
      <c r="Q25" s="51">
        <v>548</v>
      </c>
      <c r="R25" s="58">
        <f t="shared" si="11"/>
        <v>52.372262773722625</v>
      </c>
      <c r="S25" s="57">
        <f t="shared" si="12"/>
        <v>47.627737226277375</v>
      </c>
      <c r="T25" s="51">
        <v>409</v>
      </c>
      <c r="U25" s="58">
        <f t="shared" si="13"/>
        <v>52.56723716381418</v>
      </c>
      <c r="V25" s="57">
        <f t="shared" si="14"/>
        <v>47.43276283618582</v>
      </c>
      <c r="Y25" s="51">
        <v>488</v>
      </c>
      <c r="Z25" s="66">
        <f t="shared" si="15"/>
        <v>179</v>
      </c>
      <c r="AA25" s="51">
        <v>13</v>
      </c>
      <c r="AB25" s="70">
        <v>87</v>
      </c>
      <c r="AC25" s="51">
        <v>422</v>
      </c>
      <c r="AD25" s="51">
        <v>261</v>
      </c>
      <c r="AE25" s="51">
        <v>194</v>
      </c>
      <c r="AG25" s="60">
        <v>48</v>
      </c>
      <c r="AH25" s="51">
        <v>94</v>
      </c>
      <c r="AI25" s="66">
        <f t="shared" si="16"/>
        <v>37</v>
      </c>
      <c r="AJ25" s="71">
        <v>74</v>
      </c>
      <c r="AL25" s="60">
        <v>0</v>
      </c>
    </row>
    <row r="26" spans="1:38" s="13" customFormat="1" ht="18.75" customHeight="1">
      <c r="A26" s="50" t="s">
        <v>44</v>
      </c>
      <c r="B26" s="51">
        <v>2083</v>
      </c>
      <c r="C26" s="58">
        <f t="shared" si="1"/>
        <v>48.5837734037446</v>
      </c>
      <c r="D26" s="57">
        <f t="shared" si="2"/>
        <v>51.4162265962554</v>
      </c>
      <c r="E26" s="68">
        <v>568</v>
      </c>
      <c r="F26" s="58">
        <f t="shared" si="3"/>
        <v>71.91901408450704</v>
      </c>
      <c r="G26" s="57">
        <f t="shared" si="4"/>
        <v>28.080985915492956</v>
      </c>
      <c r="H26" s="51">
        <v>265</v>
      </c>
      <c r="I26" s="58">
        <f t="shared" si="5"/>
        <v>78.49056603773585</v>
      </c>
      <c r="J26" s="57">
        <f t="shared" si="6"/>
        <v>21.50943396226415</v>
      </c>
      <c r="K26" s="68">
        <v>315</v>
      </c>
      <c r="L26" s="58">
        <f t="shared" si="7"/>
        <v>52.06349206349206</v>
      </c>
      <c r="M26" s="57">
        <f t="shared" si="8"/>
        <v>47.93650793650794</v>
      </c>
      <c r="N26" s="51">
        <v>2007</v>
      </c>
      <c r="O26" s="58">
        <f t="shared" si="9"/>
        <v>49.327354260089685</v>
      </c>
      <c r="P26" s="57">
        <f t="shared" si="10"/>
        <v>50.672645739910315</v>
      </c>
      <c r="Q26" s="51">
        <v>1019</v>
      </c>
      <c r="R26" s="58">
        <f t="shared" si="11"/>
        <v>40.03925417075565</v>
      </c>
      <c r="S26" s="57">
        <f t="shared" si="12"/>
        <v>59.96074582924435</v>
      </c>
      <c r="T26" s="51">
        <v>520</v>
      </c>
      <c r="U26" s="58">
        <f t="shared" si="13"/>
        <v>42.69230769230769</v>
      </c>
      <c r="V26" s="57">
        <f t="shared" si="14"/>
        <v>57.30769230769231</v>
      </c>
      <c r="Y26" s="51">
        <v>1071</v>
      </c>
      <c r="Z26" s="66">
        <f t="shared" si="15"/>
        <v>159.5</v>
      </c>
      <c r="AA26" s="51">
        <v>57</v>
      </c>
      <c r="AB26" s="70">
        <v>151</v>
      </c>
      <c r="AC26" s="51">
        <v>1017</v>
      </c>
      <c r="AD26" s="51">
        <v>611</v>
      </c>
      <c r="AE26" s="51">
        <v>298</v>
      </c>
      <c r="AG26" s="60">
        <v>4</v>
      </c>
      <c r="AH26" s="51">
        <v>152</v>
      </c>
      <c r="AI26" s="66">
        <f t="shared" si="16"/>
        <v>3.5</v>
      </c>
      <c r="AJ26" s="71">
        <v>7</v>
      </c>
      <c r="AL26" s="60">
        <v>0</v>
      </c>
    </row>
    <row r="27" spans="1:38" s="13" customFormat="1" ht="18.75" customHeight="1">
      <c r="A27" s="50" t="s">
        <v>45</v>
      </c>
      <c r="B27" s="51">
        <v>760</v>
      </c>
      <c r="C27" s="58">
        <f t="shared" si="1"/>
        <v>38.55263157894737</v>
      </c>
      <c r="D27" s="57">
        <f t="shared" si="2"/>
        <v>61.44736842105263</v>
      </c>
      <c r="E27" s="68">
        <v>398</v>
      </c>
      <c r="F27" s="58">
        <f t="shared" si="3"/>
        <v>49.12060301507538</v>
      </c>
      <c r="G27" s="57">
        <f t="shared" si="4"/>
        <v>50.87939698492462</v>
      </c>
      <c r="H27" s="51">
        <v>75</v>
      </c>
      <c r="I27" s="58">
        <f t="shared" si="5"/>
        <v>49.33333333333333</v>
      </c>
      <c r="J27" s="57">
        <f t="shared" si="6"/>
        <v>50.66666666666667</v>
      </c>
      <c r="K27" s="68">
        <v>207</v>
      </c>
      <c r="L27" s="58">
        <f t="shared" si="7"/>
        <v>28.019323671497588</v>
      </c>
      <c r="M27" s="57">
        <f t="shared" si="8"/>
        <v>71.98067632850241</v>
      </c>
      <c r="N27" s="51">
        <v>679</v>
      </c>
      <c r="O27" s="58">
        <f t="shared" si="9"/>
        <v>38.88070692194403</v>
      </c>
      <c r="P27" s="57">
        <f t="shared" si="10"/>
        <v>61.11929307805597</v>
      </c>
      <c r="Q27" s="51">
        <v>299</v>
      </c>
      <c r="R27" s="58">
        <f t="shared" si="11"/>
        <v>34.78260869565217</v>
      </c>
      <c r="S27" s="57">
        <f t="shared" si="12"/>
        <v>65.21739130434783</v>
      </c>
      <c r="T27" s="51">
        <v>176</v>
      </c>
      <c r="U27" s="58">
        <f t="shared" si="13"/>
        <v>42.04545454545454</v>
      </c>
      <c r="V27" s="57">
        <f t="shared" si="14"/>
        <v>57.95454545454546</v>
      </c>
      <c r="Y27" s="51">
        <v>467</v>
      </c>
      <c r="Z27" s="66">
        <f t="shared" si="15"/>
        <v>202.5</v>
      </c>
      <c r="AA27" s="51">
        <v>38</v>
      </c>
      <c r="AB27" s="70">
        <v>149</v>
      </c>
      <c r="AC27" s="51">
        <v>415</v>
      </c>
      <c r="AD27" s="51">
        <v>195</v>
      </c>
      <c r="AE27" s="51">
        <v>102</v>
      </c>
      <c r="AG27" s="60">
        <v>93</v>
      </c>
      <c r="AH27" s="51">
        <v>87</v>
      </c>
      <c r="AI27" s="66">
        <f t="shared" si="16"/>
        <v>22.5</v>
      </c>
      <c r="AJ27" s="71">
        <v>45</v>
      </c>
      <c r="AL27" s="60">
        <v>0</v>
      </c>
    </row>
    <row r="28" spans="1:38" s="13" customFormat="1" ht="18.75" customHeight="1">
      <c r="A28" s="50" t="s">
        <v>46</v>
      </c>
      <c r="B28" s="51">
        <v>1254</v>
      </c>
      <c r="C28" s="58">
        <f t="shared" si="1"/>
        <v>47.76714513556619</v>
      </c>
      <c r="D28" s="57">
        <f t="shared" si="2"/>
        <v>52.23285486443381</v>
      </c>
      <c r="E28" s="68">
        <v>483</v>
      </c>
      <c r="F28" s="58">
        <f t="shared" si="3"/>
        <v>64.28571428571428</v>
      </c>
      <c r="G28" s="57">
        <f t="shared" si="4"/>
        <v>35.714285714285715</v>
      </c>
      <c r="H28" s="51">
        <v>170</v>
      </c>
      <c r="I28" s="58">
        <f t="shared" si="5"/>
        <v>78.23529411764706</v>
      </c>
      <c r="J28" s="57">
        <f t="shared" si="6"/>
        <v>21.764705882352942</v>
      </c>
      <c r="K28" s="68">
        <v>143</v>
      </c>
      <c r="L28" s="58">
        <f t="shared" si="7"/>
        <v>66.43356643356643</v>
      </c>
      <c r="M28" s="57">
        <f t="shared" si="8"/>
        <v>33.56643356643357</v>
      </c>
      <c r="N28" s="51">
        <v>1165</v>
      </c>
      <c r="O28" s="58">
        <f t="shared" si="9"/>
        <v>47.21030042918455</v>
      </c>
      <c r="P28" s="57">
        <f t="shared" si="10"/>
        <v>52.78969957081545</v>
      </c>
      <c r="Q28" s="51">
        <v>585</v>
      </c>
      <c r="R28" s="58">
        <f t="shared" si="11"/>
        <v>39.82905982905983</v>
      </c>
      <c r="S28" s="57">
        <f t="shared" si="12"/>
        <v>60.17094017094017</v>
      </c>
      <c r="T28" s="51">
        <v>316</v>
      </c>
      <c r="U28" s="58">
        <f t="shared" si="13"/>
        <v>50.31645569620253</v>
      </c>
      <c r="V28" s="57">
        <f t="shared" si="14"/>
        <v>49.68354430379747</v>
      </c>
      <c r="Y28" s="51">
        <v>655</v>
      </c>
      <c r="Z28" s="66">
        <f t="shared" si="15"/>
        <v>172.5</v>
      </c>
      <c r="AA28" s="51">
        <v>37</v>
      </c>
      <c r="AB28" s="70">
        <v>48</v>
      </c>
      <c r="AC28" s="51">
        <v>615</v>
      </c>
      <c r="AD28" s="51">
        <v>352</v>
      </c>
      <c r="AE28" s="51">
        <v>157</v>
      </c>
      <c r="AG28" s="60">
        <v>64</v>
      </c>
      <c r="AH28" s="51">
        <v>90</v>
      </c>
      <c r="AI28" s="66">
        <f t="shared" si="16"/>
        <v>18.5</v>
      </c>
      <c r="AJ28" s="71">
        <v>37</v>
      </c>
      <c r="AL28" s="60">
        <v>0</v>
      </c>
    </row>
    <row r="29" spans="1:38" s="13" customFormat="1" ht="18.75" customHeight="1">
      <c r="A29" s="50" t="s">
        <v>47</v>
      </c>
      <c r="B29" s="51">
        <v>1597</v>
      </c>
      <c r="C29" s="58">
        <f t="shared" si="1"/>
        <v>45.58547276142768</v>
      </c>
      <c r="D29" s="57">
        <f t="shared" si="2"/>
        <v>54.41452723857232</v>
      </c>
      <c r="E29" s="68">
        <v>694</v>
      </c>
      <c r="F29" s="58">
        <f t="shared" si="3"/>
        <v>57.78097982708933</v>
      </c>
      <c r="G29" s="57">
        <f t="shared" si="4"/>
        <v>42.21902017291067</v>
      </c>
      <c r="H29" s="51">
        <v>241</v>
      </c>
      <c r="I29" s="58">
        <f t="shared" si="5"/>
        <v>67.21991701244814</v>
      </c>
      <c r="J29" s="57">
        <f t="shared" si="6"/>
        <v>32.780082987551864</v>
      </c>
      <c r="K29" s="68">
        <v>140</v>
      </c>
      <c r="L29" s="58">
        <f t="shared" si="7"/>
        <v>48.57142857142858</v>
      </c>
      <c r="M29" s="57">
        <f t="shared" si="8"/>
        <v>51.42857142857142</v>
      </c>
      <c r="N29" s="51">
        <v>1508</v>
      </c>
      <c r="O29" s="58">
        <f t="shared" si="9"/>
        <v>46.02122015915119</v>
      </c>
      <c r="P29" s="57">
        <f t="shared" si="10"/>
        <v>53.97877984084881</v>
      </c>
      <c r="Q29" s="51">
        <v>805</v>
      </c>
      <c r="R29" s="58">
        <f t="shared" si="11"/>
        <v>41.61490683229814</v>
      </c>
      <c r="S29" s="57">
        <f t="shared" si="12"/>
        <v>58.38509316770186</v>
      </c>
      <c r="T29" s="51">
        <v>544</v>
      </c>
      <c r="U29" s="58">
        <f t="shared" si="13"/>
        <v>45.95588235294118</v>
      </c>
      <c r="V29" s="57">
        <f t="shared" si="14"/>
        <v>54.04411764705882</v>
      </c>
      <c r="Y29" s="51">
        <v>869</v>
      </c>
      <c r="Z29" s="66">
        <f t="shared" si="15"/>
        <v>293</v>
      </c>
      <c r="AA29" s="51">
        <v>79</v>
      </c>
      <c r="AB29" s="70">
        <v>72</v>
      </c>
      <c r="AC29" s="51">
        <v>814</v>
      </c>
      <c r="AD29" s="51">
        <v>470</v>
      </c>
      <c r="AE29" s="51">
        <v>294</v>
      </c>
      <c r="AG29" s="60">
        <v>86</v>
      </c>
      <c r="AH29" s="51">
        <v>179</v>
      </c>
      <c r="AI29" s="66">
        <f t="shared" si="16"/>
        <v>28</v>
      </c>
      <c r="AJ29" s="71">
        <v>56</v>
      </c>
      <c r="AL29" s="60">
        <v>0</v>
      </c>
    </row>
    <row r="30" spans="1:38" s="13" customFormat="1" ht="18.75" customHeight="1">
      <c r="A30" s="50" t="s">
        <v>48</v>
      </c>
      <c r="B30" s="51">
        <v>882</v>
      </c>
      <c r="C30" s="58">
        <f t="shared" si="1"/>
        <v>42.51700680272109</v>
      </c>
      <c r="D30" s="57">
        <f t="shared" si="2"/>
        <v>57.48299319727891</v>
      </c>
      <c r="E30" s="68">
        <v>637</v>
      </c>
      <c r="F30" s="58">
        <f t="shared" si="3"/>
        <v>45.21193092621664</v>
      </c>
      <c r="G30" s="57">
        <f t="shared" si="4"/>
        <v>54.78806907378336</v>
      </c>
      <c r="H30" s="51">
        <v>186</v>
      </c>
      <c r="I30" s="58">
        <f t="shared" si="5"/>
        <v>38.17204301075269</v>
      </c>
      <c r="J30" s="57">
        <f t="shared" si="6"/>
        <v>61.82795698924731</v>
      </c>
      <c r="K30" s="68">
        <v>345</v>
      </c>
      <c r="L30" s="58">
        <f t="shared" si="7"/>
        <v>30.434782608695656</v>
      </c>
      <c r="M30" s="57">
        <f t="shared" si="8"/>
        <v>69.56521739130434</v>
      </c>
      <c r="N30" s="51">
        <v>853</v>
      </c>
      <c r="O30" s="58">
        <f t="shared" si="9"/>
        <v>42.790152403282534</v>
      </c>
      <c r="P30" s="57">
        <f t="shared" si="10"/>
        <v>57.209847596717466</v>
      </c>
      <c r="Q30" s="51">
        <v>160</v>
      </c>
      <c r="R30" s="58">
        <f t="shared" si="11"/>
        <v>50</v>
      </c>
      <c r="S30" s="57">
        <f t="shared" si="12"/>
        <v>50</v>
      </c>
      <c r="T30" s="51">
        <v>113</v>
      </c>
      <c r="U30" s="58">
        <f t="shared" si="13"/>
        <v>48.67256637168141</v>
      </c>
      <c r="V30" s="57">
        <f t="shared" si="14"/>
        <v>51.32743362831859</v>
      </c>
      <c r="Y30" s="51">
        <v>507</v>
      </c>
      <c r="Z30" s="66">
        <f t="shared" si="15"/>
        <v>349</v>
      </c>
      <c r="AA30" s="51">
        <v>115</v>
      </c>
      <c r="AB30" s="70">
        <v>239</v>
      </c>
      <c r="AC30" s="51">
        <v>488</v>
      </c>
      <c r="AD30" s="51">
        <v>80</v>
      </c>
      <c r="AE30" s="51">
        <v>58</v>
      </c>
      <c r="AG30" s="60">
        <v>66</v>
      </c>
      <c r="AH30" s="51">
        <v>262</v>
      </c>
      <c r="AI30" s="66">
        <f t="shared" si="16"/>
        <v>21</v>
      </c>
      <c r="AJ30" s="71">
        <v>42</v>
      </c>
      <c r="AL30" s="60">
        <v>1</v>
      </c>
    </row>
    <row r="31" spans="1:38" s="13" customFormat="1" ht="18.75" customHeight="1">
      <c r="A31" s="50" t="s">
        <v>49</v>
      </c>
      <c r="B31" s="51">
        <v>1719</v>
      </c>
      <c r="C31" s="58">
        <f t="shared" si="1"/>
        <v>54.9738219895288</v>
      </c>
      <c r="D31" s="57">
        <f t="shared" si="2"/>
        <v>45.0261780104712</v>
      </c>
      <c r="E31" s="68">
        <v>889</v>
      </c>
      <c r="F31" s="58">
        <f t="shared" si="3"/>
        <v>62.99212598425197</v>
      </c>
      <c r="G31" s="57">
        <f t="shared" si="4"/>
        <v>37.00787401574803</v>
      </c>
      <c r="H31" s="51">
        <v>232</v>
      </c>
      <c r="I31" s="58">
        <f t="shared" si="5"/>
        <v>68.10344827586206</v>
      </c>
      <c r="J31" s="57">
        <f t="shared" si="6"/>
        <v>31.896551724137932</v>
      </c>
      <c r="K31" s="68">
        <v>216</v>
      </c>
      <c r="L31" s="58">
        <f t="shared" si="7"/>
        <v>32.407407407407405</v>
      </c>
      <c r="M31" s="57">
        <f t="shared" si="8"/>
        <v>67.5925925925926</v>
      </c>
      <c r="N31" s="51">
        <v>1528</v>
      </c>
      <c r="O31" s="58">
        <f t="shared" si="9"/>
        <v>56.34816753926701</v>
      </c>
      <c r="P31" s="57">
        <f t="shared" si="10"/>
        <v>43.65183246073299</v>
      </c>
      <c r="Q31" s="51">
        <v>528</v>
      </c>
      <c r="R31" s="58">
        <f t="shared" si="11"/>
        <v>39.96212121212122</v>
      </c>
      <c r="S31" s="57">
        <f t="shared" si="12"/>
        <v>60.03787878787878</v>
      </c>
      <c r="T31" s="51">
        <v>394</v>
      </c>
      <c r="U31" s="58">
        <f t="shared" si="13"/>
        <v>43.147208121827404</v>
      </c>
      <c r="V31" s="57">
        <f t="shared" si="14"/>
        <v>56.852791878172596</v>
      </c>
      <c r="Y31" s="51">
        <v>774</v>
      </c>
      <c r="Z31" s="66">
        <f t="shared" si="15"/>
        <v>329</v>
      </c>
      <c r="AA31" s="51">
        <v>74</v>
      </c>
      <c r="AB31" s="70">
        <v>146</v>
      </c>
      <c r="AC31" s="51">
        <v>667</v>
      </c>
      <c r="AD31" s="51">
        <v>317</v>
      </c>
      <c r="AE31" s="51">
        <v>224</v>
      </c>
      <c r="AG31" s="60">
        <v>66</v>
      </c>
      <c r="AH31" s="51">
        <v>248</v>
      </c>
      <c r="AI31" s="66">
        <f t="shared" si="16"/>
        <v>15</v>
      </c>
      <c r="AJ31" s="71">
        <v>30</v>
      </c>
      <c r="AL31" s="60">
        <v>0</v>
      </c>
    </row>
  </sheetData>
  <sheetProtection/>
  <mergeCells count="12">
    <mergeCell ref="Y4:AE4"/>
    <mergeCell ref="AG4:AI4"/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2018-07-16T07:11:32Z</dcterms:modified>
  <cp:category/>
  <cp:version/>
  <cp:contentType/>
  <cp:contentStatus/>
</cp:coreProperties>
</file>