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2390" windowHeight="7410" tabRatio="633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'2'!$A$1:$F$13</definedName>
    <definedName name="_xlnm.Print_Area" localSheetId="1">'3'!$A$1:$V$28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<sst xmlns="http://schemas.openxmlformats.org/spreadsheetml/2006/main" count="86" uniqueCount="65">
  <si>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</si>
  <si>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</si>
  <si>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</si>
  <si>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</si>
  <si>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</si>
  <si>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</si>
  <si>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</si>
  <si>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</si>
  <si>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</si>
  <si>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</si>
  <si>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</si>
  <si>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</si>
  <si>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</si>
  <si>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</si>
  <si>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</si>
  <si>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</si>
  <si>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</si>
  <si>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</si>
  <si>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</si>
  <si>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</si>
  <si>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</si>
  <si>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осіб</t>
  </si>
  <si>
    <t xml:space="preserve"> з них, отримували допомогу по безробіттю</t>
  </si>
  <si>
    <t>Миколаївська область</t>
  </si>
  <si>
    <t>Станом на кінець звітного періоду</t>
  </si>
  <si>
    <t>женщини</t>
  </si>
  <si>
    <t>всего</t>
  </si>
  <si>
    <t>обучение</t>
  </si>
  <si>
    <t>гром</t>
  </si>
  <si>
    <t>проор</t>
  </si>
  <si>
    <t>на дату</t>
  </si>
  <si>
    <t>трудоустройство</t>
  </si>
  <si>
    <t>безр</t>
  </si>
  <si>
    <t>облик</t>
  </si>
  <si>
    <t>сам</t>
  </si>
  <si>
    <t>громадськи</t>
  </si>
  <si>
    <t>расчет самос</t>
  </si>
  <si>
    <t xml:space="preserve">  Структура зареєстрованих безробітних за статтю, охоплених заходами активної політики сприяння зайнятості </t>
  </si>
  <si>
    <t>допомога</t>
  </si>
  <si>
    <t xml:space="preserve"> труд</t>
  </si>
  <si>
    <t>чоловіки, 
%</t>
  </si>
  <si>
    <t>жінки,
%</t>
  </si>
  <si>
    <t>Миколаївський МЦЗ</t>
  </si>
  <si>
    <t>Южноукраїнська МФ МОЦЗ</t>
  </si>
  <si>
    <t>Первомайська МРФ МОЦЗ</t>
  </si>
  <si>
    <t>Арбузинська РФ МОЦЗ</t>
  </si>
  <si>
    <t>Баштанська РФ МОЦЗ</t>
  </si>
  <si>
    <t>Березанська РФ МОЦЗ</t>
  </si>
  <si>
    <t>Березнегуватська РФ МОЦЗ</t>
  </si>
  <si>
    <t>Братська РФ МОЦЗ</t>
  </si>
  <si>
    <t>Веселинівська РФ МОЦЗ</t>
  </si>
  <si>
    <t>Вознесенська МРФ МОЦЗ</t>
  </si>
  <si>
    <t>Врадіївська РФ МОЦЗ</t>
  </si>
  <si>
    <t>Доманівська РФ МОЦЗ</t>
  </si>
  <si>
    <t>Єланецька РФ МОЦЗ</t>
  </si>
  <si>
    <t>Вітовська РФ МОЦЗ</t>
  </si>
  <si>
    <t>Казанкiвська РФ МОЦЗ</t>
  </si>
  <si>
    <t>Кривоозерська РФ МОЦЗ</t>
  </si>
  <si>
    <t>Миколаївська РФ МОЦЗ</t>
  </si>
  <si>
    <t>Новобузька РФ МОЦЗ</t>
  </si>
  <si>
    <t>Новоодеська РФ МОЦЗ</t>
  </si>
  <si>
    <t>Очаківська МРФ МОЦЗ</t>
  </si>
  <si>
    <t>Снігурівська РФ МОЦЗ</t>
  </si>
  <si>
    <t>по Миколаївській області за 2018 рік</t>
  </si>
  <si>
    <t>Надання послуг Миколаївською обласною службою зайнятості зареєстрованим безробітним та іншим категоріям громадян за 2018 рік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</si>
</sst>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8"/>
      <name val="Times New Roman"/>
      <family val="1"/>
    </font>
    <font>
      <b/>
      <i/>
      <sz val="16"/>
      <name val="Times New Roman"/>
      <family val="1"/>
    </font>
    <font>
      <b/>
      <sz val="17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i/>
      <sz val="10"/>
      <color indexed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5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8" fillId="0" borderId="15" applyNumberFormat="0" applyFill="0" applyAlignment="0" applyProtection="0"/>
    <xf numFmtId="0" fontId="9" fillId="0" borderId="5" applyNumberFormat="0" applyFill="0" applyAlignment="0" applyProtection="0"/>
    <xf numFmtId="0" fontId="3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9" fillId="0" borderId="17" applyNumberFormat="0" applyFill="0" applyAlignment="0" applyProtection="0"/>
    <xf numFmtId="0" fontId="10" fillId="0" borderId="7" applyNumberFormat="0" applyFill="0" applyAlignment="0" applyProtection="0"/>
    <xf numFmtId="0" fontId="4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0" fillId="0" borderId="19" applyNumberFormat="0" applyFill="0" applyAlignment="0" applyProtection="0"/>
    <xf numFmtId="0" fontId="11" fillId="0" borderId="9" applyNumberFormat="0" applyFill="0" applyAlignment="0" applyProtection="0"/>
    <xf numFmtId="0" fontId="4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4" fillId="0" borderId="0" xfId="503" applyNumberFormat="1" applyFont="1" applyFill="1" applyAlignment="1" applyProtection="1">
      <alignment horizontal="center"/>
      <protection locked="0"/>
    </xf>
    <xf numFmtId="1" fontId="30" fillId="0" borderId="0" xfId="503" applyNumberFormat="1" applyFont="1" applyFill="1" applyProtection="1">
      <alignment/>
      <protection locked="0"/>
    </xf>
    <xf numFmtId="1" fontId="30" fillId="0" borderId="0" xfId="503" applyNumberFormat="1" applyFont="1" applyFill="1" applyBorder="1" applyAlignment="1" applyProtection="1">
      <alignment horizontal="right"/>
      <protection locked="0"/>
    </xf>
    <xf numFmtId="1" fontId="46" fillId="0" borderId="0" xfId="503" applyNumberFormat="1" applyFont="1" applyFill="1" applyBorder="1" applyAlignment="1" applyProtection="1">
      <alignment/>
      <protection locked="0"/>
    </xf>
    <xf numFmtId="3" fontId="45" fillId="0" borderId="0" xfId="503" applyNumberFormat="1" applyFont="1" applyFill="1" applyAlignment="1" applyProtection="1">
      <alignment horizontal="center" vertical="center"/>
      <protection locked="0"/>
    </xf>
    <xf numFmtId="1" fontId="43" fillId="0" borderId="0" xfId="503" applyNumberFormat="1" applyFont="1" applyFill="1" applyBorder="1" applyAlignment="1" applyProtection="1">
      <alignment horizontal="left" wrapText="1" shrinkToFit="1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3" fillId="0" borderId="0" xfId="503" applyNumberFormat="1" applyFont="1" applyFill="1" applyAlignment="1" applyProtection="1">
      <alignment horizontal="left"/>
      <protection locked="0"/>
    </xf>
    <xf numFmtId="1" fontId="43" fillId="0" borderId="0" xfId="503" applyNumberFormat="1" applyFont="1" applyFill="1" applyBorder="1" applyProtection="1">
      <alignment/>
      <protection locked="0"/>
    </xf>
    <xf numFmtId="1" fontId="31" fillId="0" borderId="0" xfId="503" applyNumberFormat="1" applyFont="1" applyFill="1" applyBorder="1" applyAlignment="1" applyProtection="1">
      <alignment horizontal="center" vertical="center"/>
      <protection locked="0"/>
    </xf>
    <xf numFmtId="1" fontId="43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5" applyFont="1">
      <alignment/>
      <protection/>
    </xf>
    <xf numFmtId="0" fontId="43" fillId="0" borderId="0" xfId="505" applyFont="1">
      <alignment/>
      <protection/>
    </xf>
    <xf numFmtId="0" fontId="47" fillId="0" borderId="0" xfId="505" applyFont="1" applyFill="1" applyAlignment="1">
      <alignment/>
      <protection/>
    </xf>
    <xf numFmtId="0" fontId="47" fillId="0" borderId="0" xfId="505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5" applyFont="1" applyBorder="1" applyAlignment="1">
      <alignment horizontal="center" vertical="center" wrapText="1"/>
      <protection/>
    </xf>
    <xf numFmtId="0" fontId="44" fillId="0" borderId="22" xfId="505" applyFont="1" applyBorder="1" applyAlignment="1">
      <alignment horizontal="center" vertical="center" wrapText="1"/>
      <protection/>
    </xf>
    <xf numFmtId="0" fontId="44" fillId="17" borderId="3" xfId="505" applyFont="1" applyFill="1" applyBorder="1" applyAlignment="1">
      <alignment horizontal="center" vertical="center" wrapText="1"/>
      <protection/>
    </xf>
    <xf numFmtId="0" fontId="30" fillId="0" borderId="0" xfId="506" applyFont="1" applyAlignment="1">
      <alignment vertical="center" wrapText="1"/>
      <protection/>
    </xf>
    <xf numFmtId="0" fontId="49" fillId="0" borderId="0" xfId="506" applyFont="1" applyAlignment="1">
      <alignment vertical="center" wrapText="1"/>
      <protection/>
    </xf>
    <xf numFmtId="0" fontId="21" fillId="17" borderId="3" xfId="506" applyFont="1" applyFill="1" applyBorder="1" applyAlignment="1">
      <alignment vertical="center" wrapText="1"/>
      <protection/>
    </xf>
    <xf numFmtId="181" fontId="49" fillId="0" borderId="0" xfId="506" applyNumberFormat="1" applyFont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6" applyFont="1" applyBorder="1" applyAlignment="1">
      <alignment vertical="center" wrapText="1"/>
      <protection/>
    </xf>
    <xf numFmtId="0" fontId="20" fillId="0" borderId="0" xfId="506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17" borderId="0" xfId="505" applyFont="1" applyFill="1">
      <alignment/>
      <protection/>
    </xf>
    <xf numFmtId="3" fontId="52" fillId="0" borderId="3" xfId="503" applyNumberFormat="1" applyFont="1" applyFill="1" applyBorder="1" applyAlignment="1" applyProtection="1">
      <alignment horizontal="center" vertical="center"/>
      <protection locked="0"/>
    </xf>
    <xf numFmtId="1" fontId="52" fillId="0" borderId="3" xfId="503" applyNumberFormat="1" applyFont="1" applyFill="1" applyBorder="1" applyAlignment="1" applyProtection="1">
      <alignment horizontal="center" vertical="center"/>
      <protection locked="0"/>
    </xf>
    <xf numFmtId="1" fontId="52" fillId="0" borderId="0" xfId="503" applyNumberFormat="1" applyFont="1" applyFill="1" applyBorder="1" applyAlignment="1" applyProtection="1">
      <alignment/>
      <protection locked="0"/>
    </xf>
    <xf numFmtId="1" fontId="53" fillId="0" borderId="3" xfId="503" applyNumberFormat="1" applyFont="1" applyFill="1" applyBorder="1" applyAlignment="1" applyProtection="1">
      <alignment horizontal="center" vertical="center"/>
      <protection/>
    </xf>
    <xf numFmtId="3" fontId="53" fillId="0" borderId="3" xfId="503" applyNumberFormat="1" applyFont="1" applyFill="1" applyBorder="1" applyAlignment="1" applyProtection="1">
      <alignment horizontal="center" vertical="center"/>
      <protection/>
    </xf>
    <xf numFmtId="1" fontId="53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6" applyFont="1" applyBorder="1" applyAlignment="1">
      <alignment horizontal="center" vertical="center" wrapText="1"/>
      <protection/>
    </xf>
    <xf numFmtId="0" fontId="22" fillId="0" borderId="3" xfId="506" applyFont="1" applyFill="1" applyBorder="1" applyAlignment="1">
      <alignment horizontal="center" vertical="center" wrapText="1"/>
      <protection/>
    </xf>
    <xf numFmtId="0" fontId="54" fillId="0" borderId="0" xfId="506" applyFont="1" applyAlignment="1">
      <alignment vertical="center" wrapText="1"/>
      <protection/>
    </xf>
    <xf numFmtId="3" fontId="21" fillId="17" borderId="3" xfId="506" applyNumberFormat="1" applyFont="1" applyFill="1" applyBorder="1" applyAlignment="1">
      <alignment horizontal="center" vertical="center" wrapText="1"/>
      <protection/>
    </xf>
    <xf numFmtId="3" fontId="21" fillId="17" borderId="3" xfId="505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181" fontId="44" fillId="17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30" fillId="0" borderId="0" xfId="503" applyNumberFormat="1" applyFont="1" applyFill="1" applyBorder="1" applyAlignment="1" applyProtection="1">
      <alignment horizontal="center"/>
      <protection locked="0"/>
    </xf>
    <xf numFmtId="1" fontId="52" fillId="0" borderId="3" xfId="503" applyNumberFormat="1" applyFont="1" applyFill="1" applyBorder="1" applyAlignment="1" applyProtection="1">
      <alignment horizontal="center" vertical="center" wrapText="1"/>
      <protection locked="0"/>
    </xf>
    <xf numFmtId="3" fontId="56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6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5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5" fillId="0" borderId="3" xfId="503" applyNumberFormat="1" applyFont="1" applyFill="1" applyBorder="1" applyAlignment="1" applyProtection="1">
      <alignment horizontal="center" vertical="center"/>
      <protection/>
    </xf>
    <xf numFmtId="181" fontId="56" fillId="0" borderId="3" xfId="503" applyNumberFormat="1" applyFont="1" applyFill="1" applyBorder="1" applyAlignment="1" applyProtection="1">
      <alignment horizontal="center" vertical="center"/>
      <protection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81" fontId="44" fillId="0" borderId="3" xfId="500" applyNumberFormat="1" applyFont="1" applyFill="1" applyBorder="1" applyAlignment="1">
      <alignment horizontal="center" vertical="center" wrapText="1"/>
      <protection/>
    </xf>
    <xf numFmtId="182" fontId="44" fillId="0" borderId="3" xfId="500" applyNumberFormat="1" applyFont="1" applyFill="1" applyBorder="1" applyAlignment="1">
      <alignment horizontal="center" vertical="center"/>
      <protection/>
    </xf>
    <xf numFmtId="3" fontId="4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503" applyNumberFormat="1" applyFont="1" applyFill="1" applyBorder="1" applyAlignment="1" applyProtection="1">
      <alignment vertical="center"/>
      <protection locked="0"/>
    </xf>
    <xf numFmtId="3" fontId="50" fillId="0" borderId="23" xfId="503" applyNumberFormat="1" applyFont="1" applyFill="1" applyBorder="1" applyAlignment="1" applyProtection="1">
      <alignment horizontal="center" vertical="center" wrapText="1" shrinkToFit="1"/>
      <protection/>
    </xf>
    <xf numFmtId="1" fontId="53" fillId="0" borderId="3" xfId="503" applyNumberFormat="1" applyFont="1" applyFill="1" applyBorder="1" applyAlignment="1" applyProtection="1">
      <alignment horizontal="center" vertical="center"/>
      <protection locked="0"/>
    </xf>
    <xf numFmtId="1" fontId="20" fillId="0" borderId="0" xfId="503" applyNumberFormat="1" applyFont="1" applyFill="1" applyBorder="1" applyAlignment="1" applyProtection="1">
      <alignment vertical="center"/>
      <protection locked="0"/>
    </xf>
    <xf numFmtId="1" fontId="20" fillId="0" borderId="3" xfId="503" applyNumberFormat="1" applyFont="1" applyFill="1" applyBorder="1" applyAlignment="1" applyProtection="1">
      <alignment wrapText="1"/>
      <protection locked="0"/>
    </xf>
    <xf numFmtId="1" fontId="20" fillId="0" borderId="0" xfId="503" applyNumberFormat="1" applyFont="1" applyFill="1" applyBorder="1" applyAlignment="1" applyProtection="1">
      <alignment wrapText="1"/>
      <protection locked="0"/>
    </xf>
    <xf numFmtId="1" fontId="21" fillId="17" borderId="3" xfId="505" applyNumberFormat="1" applyFont="1" applyFill="1" applyBorder="1" applyAlignment="1">
      <alignment horizontal="center" vertical="center" wrapText="1"/>
      <protection/>
    </xf>
    <xf numFmtId="3" fontId="21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3" fillId="0" borderId="0" xfId="506" applyNumberFormat="1" applyFont="1" applyFill="1" applyAlignment="1">
      <alignment vertical="center" wrapText="1"/>
      <protection/>
    </xf>
    <xf numFmtId="1" fontId="62" fillId="0" borderId="0" xfId="503" applyNumberFormat="1" applyFont="1" applyFill="1" applyBorder="1" applyAlignment="1" applyProtection="1">
      <alignment vertical="center"/>
      <protection locked="0"/>
    </xf>
    <xf numFmtId="1" fontId="20" fillId="0" borderId="3" xfId="0" applyNumberFormat="1" applyFont="1" applyFill="1" applyBorder="1" applyAlignment="1" applyProtection="1">
      <alignment horizontal="left" wrapText="1" shrinkToFit="1"/>
      <protection locked="0"/>
    </xf>
    <xf numFmtId="1" fontId="20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56" fillId="0" borderId="3" xfId="504" applyFont="1" applyFill="1" applyBorder="1" applyAlignment="1" applyProtection="1">
      <alignment horizontal="left" vertical="center" wrapText="1"/>
      <protection locked="0"/>
    </xf>
    <xf numFmtId="0" fontId="20" fillId="0" borderId="3" xfId="0" applyNumberFormat="1" applyFont="1" applyFill="1" applyBorder="1" applyAlignment="1" applyProtection="1">
      <alignment horizontal="left" vertical="center" wrapText="1" shrinkToFit="1"/>
      <protection/>
    </xf>
    <xf numFmtId="0" fontId="60" fillId="0" borderId="0" xfId="505" applyFont="1" applyFill="1" applyAlignment="1">
      <alignment horizontal="center" vertical="center" wrapText="1"/>
      <protection/>
    </xf>
    <xf numFmtId="0" fontId="48" fillId="0" borderId="0" xfId="505" applyFont="1" applyFill="1" applyAlignment="1">
      <alignment horizontal="center"/>
      <protection/>
    </xf>
    <xf numFmtId="0" fontId="58" fillId="0" borderId="24" xfId="506" applyFont="1" applyBorder="1" applyAlignment="1">
      <alignment horizontal="right" vertical="center" wrapText="1"/>
      <protection/>
    </xf>
    <xf numFmtId="0" fontId="59" fillId="0" borderId="25" xfId="506" applyFont="1" applyBorder="1" applyAlignment="1">
      <alignment horizontal="right" vertical="center" wrapText="1"/>
      <protection/>
    </xf>
    <xf numFmtId="0" fontId="59" fillId="0" borderId="26" xfId="506" applyFont="1" applyBorder="1" applyAlignment="1">
      <alignment horizontal="right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22" fillId="0" borderId="29" xfId="503" applyNumberFormat="1" applyFont="1" applyFill="1" applyBorder="1" applyAlignment="1" applyProtection="1">
      <alignment horizontal="center" vertical="center" wrapText="1"/>
      <protection/>
    </xf>
    <xf numFmtId="1" fontId="31" fillId="0" borderId="0" xfId="503" applyNumberFormat="1" applyFont="1" applyFill="1" applyBorder="1" applyAlignment="1" applyProtection="1">
      <alignment horizontal="center" vertical="center"/>
      <protection locked="0"/>
    </xf>
    <xf numFmtId="1" fontId="62" fillId="0" borderId="0" xfId="503" applyNumberFormat="1" applyFont="1" applyFill="1" applyBorder="1" applyAlignment="1" applyProtection="1">
      <alignment horizontal="center" vertical="center"/>
      <protection locked="0"/>
    </xf>
    <xf numFmtId="1" fontId="22" fillId="0" borderId="0" xfId="503" applyNumberFormat="1" applyFont="1" applyFill="1" applyBorder="1" applyAlignment="1" applyProtection="1">
      <alignment horizontal="center" vertical="center"/>
      <protection locked="0"/>
    </xf>
    <xf numFmtId="1" fontId="31" fillId="0" borderId="0" xfId="503" applyNumberFormat="1" applyFont="1" applyFill="1" applyAlignment="1" applyProtection="1">
      <alignment horizontal="center" vertical="center" wrapText="1"/>
      <protection locked="0"/>
    </xf>
    <xf numFmtId="1" fontId="44" fillId="0" borderId="0" xfId="503" applyNumberFormat="1" applyFont="1" applyFill="1" applyBorder="1" applyAlignment="1" applyProtection="1">
      <alignment horizontal="center"/>
      <protection locked="0"/>
    </xf>
    <xf numFmtId="1" fontId="51" fillId="0" borderId="3" xfId="503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9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9" xfId="503" applyNumberFormat="1" applyFont="1" applyFill="1" applyBorder="1" applyAlignment="1" applyProtection="1">
      <alignment horizontal="center" vertical="center" wrapText="1"/>
      <protection locked="0"/>
    </xf>
    <xf numFmtId="3" fontId="22" fillId="50" borderId="23" xfId="503" applyNumberFormat="1" applyFont="1" applyFill="1" applyBorder="1" applyAlignment="1" applyProtection="1">
      <alignment horizontal="center" vertical="center" wrapText="1" shrinkToFit="1"/>
      <protection/>
    </xf>
    <xf numFmtId="1" fontId="22" fillId="50" borderId="3" xfId="503" applyNumberFormat="1" applyFont="1" applyFill="1" applyBorder="1" applyAlignment="1" applyProtection="1">
      <alignment horizontal="center" vertical="center"/>
      <protection locked="0"/>
    </xf>
    <xf numFmtId="3" fontId="51" fillId="50" borderId="23" xfId="503" applyNumberFormat="1" applyFont="1" applyFill="1" applyBorder="1" applyAlignment="1" applyProtection="1">
      <alignment horizontal="center" vertical="center" wrapText="1" shrinkToFit="1"/>
      <protection/>
    </xf>
    <xf numFmtId="0" fontId="57" fillId="0" borderId="3" xfId="0" applyFont="1" applyBorder="1" applyAlignment="1">
      <alignment horizontal="center" vertical="center"/>
    </xf>
    <xf numFmtId="1" fontId="22" fillId="0" borderId="3" xfId="0" applyNumberFormat="1" applyFont="1" applyFill="1" applyBorder="1" applyAlignment="1" applyProtection="1">
      <alignment horizontal="right"/>
      <protection locked="0"/>
    </xf>
    <xf numFmtId="1" fontId="55" fillId="0" borderId="3" xfId="0" applyNumberFormat="1" applyFont="1" applyFill="1" applyBorder="1" applyAlignment="1" applyProtection="1">
      <alignment horizontal="center" vertical="center"/>
      <protection locked="0"/>
    </xf>
    <xf numFmtId="1" fontId="55" fillId="0" borderId="3" xfId="0" applyNumberFormat="1" applyFont="1" applyFill="1" applyBorder="1" applyAlignment="1" applyProtection="1">
      <alignment horizontal="center"/>
      <protection locked="0"/>
    </xf>
  </cellXfs>
  <cellStyles count="545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Перевірка_Молодь_до 18 років" xfId="506"/>
    <cellStyle name="Підсумок" xfId="507"/>
    <cellStyle name="Підсумок 2" xfId="508"/>
    <cellStyle name="Плохой" xfId="509"/>
    <cellStyle name="Плохой 2" xfId="510"/>
    <cellStyle name="Плохой 2 2" xfId="511"/>
    <cellStyle name="Плохой 3" xfId="512"/>
    <cellStyle name="Плохой 4" xfId="513"/>
    <cellStyle name="Плохой 5" xfId="514"/>
    <cellStyle name="Поганий" xfId="515"/>
    <cellStyle name="Поганий 2" xfId="516"/>
    <cellStyle name="Пояснение" xfId="517"/>
    <cellStyle name="Пояснение 2" xfId="518"/>
    <cellStyle name="Пояснение 3" xfId="519"/>
    <cellStyle name="Пояснение 4" xfId="520"/>
    <cellStyle name="Пояснение 5" xfId="521"/>
    <cellStyle name="Примечание" xfId="522"/>
    <cellStyle name="Примечание 2" xfId="523"/>
    <cellStyle name="Примечание 2 2" xfId="524"/>
    <cellStyle name="Примечание 3" xfId="525"/>
    <cellStyle name="Примечание 4" xfId="526"/>
    <cellStyle name="Примечание 5" xfId="527"/>
    <cellStyle name="Примітка" xfId="528"/>
    <cellStyle name="Примітка 2" xfId="529"/>
    <cellStyle name="Percent" xfId="530"/>
    <cellStyle name="Результат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ередній" xfId="537"/>
    <cellStyle name="Середній 2" xfId="538"/>
    <cellStyle name="Стиль 1" xfId="539"/>
    <cellStyle name="Стиль 1 2" xfId="540"/>
    <cellStyle name="Текст попередження" xfId="541"/>
    <cellStyle name="Текст попередження 2" xfId="542"/>
    <cellStyle name="Текст пояснення" xfId="543"/>
    <cellStyle name="Текст пояснення 2" xfId="544"/>
    <cellStyle name="Текст предупреждения" xfId="545"/>
    <cellStyle name="Текст предупреждения 2" xfId="546"/>
    <cellStyle name="Текст предупреждения 3" xfId="547"/>
    <cellStyle name="Текст предупреждения 4" xfId="548"/>
    <cellStyle name="Текст предупреждения 5" xfId="549"/>
    <cellStyle name="Тысячи [0]_Анализ" xfId="550"/>
    <cellStyle name="Тысячи_Анализ" xfId="551"/>
    <cellStyle name="Comma" xfId="552"/>
    <cellStyle name="Comma [0]" xfId="553"/>
    <cellStyle name="ФинᎰнсовый_Лист1 (3)_1" xfId="554"/>
    <cellStyle name="Хороший" xfId="555"/>
    <cellStyle name="Хороший 2" xfId="556"/>
    <cellStyle name="Хороший 2 2" xfId="557"/>
    <cellStyle name="Хороший 3" xfId="5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tabSelected="1" view="pageBreakPreview" zoomScale="70" zoomScaleNormal="70" zoomScaleSheetLayoutView="70" zoomScalePageLayoutView="0" workbookViewId="0" topLeftCell="A1">
      <selection activeCell="I9" sqref="I9"/>
    </sheetView>
  </sheetViews>
  <sheetFormatPr defaultColWidth="0" defaultRowHeight="15"/>
  <cols>
    <col min="1" max="1" width="51.140625" style="14" customWidth="1"/>
    <col min="2" max="2" width="18.421875" style="14" customWidth="1"/>
    <col min="3" max="3" width="15.8515625" style="31" customWidth="1"/>
    <col min="4" max="4" width="12.7109375" style="31" customWidth="1"/>
    <col min="5" max="5" width="14.7109375" style="31" customWidth="1"/>
    <col min="6" max="6" width="12.421875" style="31" customWidth="1"/>
    <col min="7" max="7" width="11.28125" style="14" bestFit="1" customWidth="1"/>
    <col min="8" max="254" width="9.140625" style="14" customWidth="1"/>
    <col min="255" max="255" width="54.28125" style="14" customWidth="1"/>
    <col min="256" max="16384" width="0" style="14" hidden="1" customWidth="1"/>
  </cols>
  <sheetData>
    <row r="1" spans="1:6" ht="58.5" customHeight="1">
      <c r="A1" s="74" t="s">
        <v>64</v>
      </c>
      <c r="B1" s="74"/>
      <c r="C1" s="74"/>
      <c r="D1" s="74"/>
      <c r="E1" s="74"/>
      <c r="F1" s="74"/>
    </row>
    <row r="2" spans="1:6" s="15" customFormat="1" ht="21" customHeight="1">
      <c r="A2" s="75" t="s">
        <v>10</v>
      </c>
      <c r="B2" s="75"/>
      <c r="C2" s="75"/>
      <c r="D2" s="75"/>
      <c r="E2" s="75"/>
      <c r="F2" s="75"/>
    </row>
    <row r="3" spans="1:6" ht="18" customHeight="1">
      <c r="A3" s="16"/>
      <c r="B3" s="16"/>
      <c r="C3" s="16"/>
      <c r="D3" s="16"/>
      <c r="E3" s="16"/>
      <c r="F3" s="17" t="s">
        <v>21</v>
      </c>
    </row>
    <row r="4" spans="1:6" s="23" customFormat="1" ht="57" customHeight="1">
      <c r="A4" s="18" t="s">
        <v>11</v>
      </c>
      <c r="B4" s="19" t="s">
        <v>12</v>
      </c>
      <c r="C4" s="20" t="s">
        <v>2</v>
      </c>
      <c r="D4" s="21" t="s">
        <v>13</v>
      </c>
      <c r="E4" s="20" t="s">
        <v>0</v>
      </c>
      <c r="F4" s="22" t="s">
        <v>14</v>
      </c>
    </row>
    <row r="5" spans="1:6" s="40" customFormat="1" ht="17.25" customHeight="1">
      <c r="A5" s="38" t="s">
        <v>1</v>
      </c>
      <c r="B5" s="38">
        <v>1</v>
      </c>
      <c r="C5" s="39">
        <v>2</v>
      </c>
      <c r="D5" s="38">
        <v>3</v>
      </c>
      <c r="E5" s="39">
        <v>4</v>
      </c>
      <c r="F5" s="38">
        <v>5</v>
      </c>
    </row>
    <row r="6" spans="1:7" s="24" customFormat="1" ht="33.75" customHeight="1">
      <c r="A6" s="25" t="s">
        <v>15</v>
      </c>
      <c r="B6" s="41">
        <f>3!B7</f>
        <v>45876</v>
      </c>
      <c r="C6" s="42">
        <f>B6-E6</f>
        <v>22032</v>
      </c>
      <c r="D6" s="45">
        <f>C6/B6*100</f>
        <v>48.02511116923881</v>
      </c>
      <c r="E6" s="44">
        <f>3!Y7</f>
        <v>23844</v>
      </c>
      <c r="F6" s="45">
        <f>E6/B6*100</f>
        <v>51.97488883076118</v>
      </c>
      <c r="G6" s="26"/>
    </row>
    <row r="7" spans="1:7" s="24" customFormat="1" ht="46.5" customHeight="1">
      <c r="A7" s="27" t="s">
        <v>18</v>
      </c>
      <c r="B7" s="67">
        <f>3!E7</f>
        <v>27693</v>
      </c>
      <c r="C7" s="66">
        <f>B7-E7</f>
        <v>14678</v>
      </c>
      <c r="D7" s="45">
        <f>C7/B7*100</f>
        <v>53.00256382479327</v>
      </c>
      <c r="E7" s="44">
        <f>3!Z7</f>
        <v>13015</v>
      </c>
      <c r="F7" s="45">
        <f>E7/B7*100</f>
        <v>46.99743617520673</v>
      </c>
      <c r="G7" s="68"/>
    </row>
    <row r="8" spans="1:7" s="24" customFormat="1" ht="34.5" customHeight="1">
      <c r="A8" s="28" t="s">
        <v>16</v>
      </c>
      <c r="B8" s="43">
        <f>3!H7</f>
        <v>5697</v>
      </c>
      <c r="C8" s="42">
        <f>B8-E8</f>
        <v>3541</v>
      </c>
      <c r="D8" s="45">
        <f>C8/B8*100</f>
        <v>62.155520449359315</v>
      </c>
      <c r="E8" s="44">
        <f>3!AA7</f>
        <v>2156</v>
      </c>
      <c r="F8" s="45">
        <f>E8/B8*100</f>
        <v>37.844479550640685</v>
      </c>
      <c r="G8" s="26"/>
    </row>
    <row r="9" spans="1:7" s="24" customFormat="1" ht="62.25" customHeight="1">
      <c r="A9" s="28" t="s">
        <v>5</v>
      </c>
      <c r="B9" s="43">
        <f>3!K7</f>
        <v>7896</v>
      </c>
      <c r="C9" s="42">
        <f>B9-E9</f>
        <v>3611</v>
      </c>
      <c r="D9" s="45">
        <f>C9/B9*100</f>
        <v>45.732016210739616</v>
      </c>
      <c r="E9" s="44">
        <f>3!AB7+3!AL7</f>
        <v>4285</v>
      </c>
      <c r="F9" s="45">
        <f>E9/B9*100</f>
        <v>54.267983789260384</v>
      </c>
      <c r="G9" s="26"/>
    </row>
    <row r="10" spans="1:7" s="29" customFormat="1" ht="48.75" customHeight="1">
      <c r="A10" s="28" t="s">
        <v>17</v>
      </c>
      <c r="B10" s="43">
        <f>3!N7</f>
        <v>43817</v>
      </c>
      <c r="C10" s="42">
        <f>B10-E10</f>
        <v>21161</v>
      </c>
      <c r="D10" s="45">
        <f>C10/B10*100</f>
        <v>48.294041125590525</v>
      </c>
      <c r="E10" s="44">
        <f>3!AC7</f>
        <v>22656</v>
      </c>
      <c r="F10" s="45">
        <f>E10/B10*100</f>
        <v>51.705958874409475</v>
      </c>
      <c r="G10" s="26"/>
    </row>
    <row r="11" spans="1:7" s="29" customFormat="1" ht="45" customHeight="1">
      <c r="A11" s="76" t="s">
        <v>24</v>
      </c>
      <c r="B11" s="77"/>
      <c r="C11" s="77"/>
      <c r="D11" s="77"/>
      <c r="E11" s="77"/>
      <c r="F11" s="78"/>
      <c r="G11" s="26"/>
    </row>
    <row r="12" spans="1:8" ht="42.75" customHeight="1">
      <c r="A12" s="30" t="s">
        <v>19</v>
      </c>
      <c r="B12" s="46">
        <f>3!Q7</f>
        <v>16357</v>
      </c>
      <c r="C12" s="47">
        <f>B12-E12</f>
        <v>7765</v>
      </c>
      <c r="D12" s="57">
        <f>C12/B12*100</f>
        <v>47.47203032340894</v>
      </c>
      <c r="E12" s="47">
        <f>3!AD7</f>
        <v>8592</v>
      </c>
      <c r="F12" s="58">
        <f>E12/B12*100</f>
        <v>52.527969676591056</v>
      </c>
      <c r="G12" s="26"/>
      <c r="H12" s="29"/>
    </row>
    <row r="13" spans="1:7" ht="48.75" customHeight="1">
      <c r="A13" s="30" t="s">
        <v>22</v>
      </c>
      <c r="B13" s="46">
        <f>3!T7</f>
        <v>12196</v>
      </c>
      <c r="C13" s="47">
        <f>B13-E13</f>
        <v>6298</v>
      </c>
      <c r="D13" s="57">
        <f>C13/B13*100</f>
        <v>51.639881928501154</v>
      </c>
      <c r="E13" s="47">
        <f>3!AE7</f>
        <v>5898</v>
      </c>
      <c r="F13" s="58">
        <f>E13/B13*100</f>
        <v>48.36011807149885</v>
      </c>
      <c r="G13" s="2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8"/>
  <sheetViews>
    <sheetView zoomScale="70" zoomScaleNormal="70" zoomScaleSheetLayoutView="70" zoomScalePageLayoutView="0" workbookViewId="0" topLeftCell="A1">
      <selection activeCell="Q7" sqref="Q7"/>
    </sheetView>
  </sheetViews>
  <sheetFormatPr defaultColWidth="9.140625" defaultRowHeight="15"/>
  <cols>
    <col min="1" max="1" width="26.140625" style="8" customWidth="1"/>
    <col min="2" max="2" width="7.8515625" style="59" customWidth="1"/>
    <col min="3" max="3" width="8.140625" style="5" customWidth="1"/>
    <col min="4" max="4" width="6.28125" style="5" customWidth="1"/>
    <col min="5" max="5" width="7.7109375" style="5" customWidth="1"/>
    <col min="6" max="6" width="8.421875" style="5" customWidth="1"/>
    <col min="7" max="7" width="6.8515625" style="5" customWidth="1"/>
    <col min="8" max="8" width="6.7109375" style="5" customWidth="1"/>
    <col min="9" max="9" width="8.421875" style="5" customWidth="1"/>
    <col min="10" max="11" width="7.00390625" style="5" customWidth="1"/>
    <col min="12" max="12" width="8.28125" style="5" customWidth="1"/>
    <col min="13" max="13" width="6.57421875" style="5" customWidth="1"/>
    <col min="14" max="14" width="7.7109375" style="5" customWidth="1"/>
    <col min="15" max="15" width="8.28125" style="5" customWidth="1"/>
    <col min="16" max="16" width="6.57421875" style="5" customWidth="1"/>
    <col min="17" max="17" width="7.7109375" style="5" customWidth="1"/>
    <col min="18" max="18" width="8.140625" style="5" customWidth="1"/>
    <col min="19" max="19" width="7.140625" style="5" customWidth="1"/>
    <col min="20" max="20" width="8.140625" style="5" customWidth="1"/>
    <col min="21" max="21" width="8.421875" style="5" customWidth="1"/>
    <col min="22" max="22" width="8.00390625" style="2" customWidth="1"/>
    <col min="23" max="23" width="8.28125" style="2" customWidth="1"/>
    <col min="24" max="39" width="9.140625" style="2" hidden="1" customWidth="1"/>
    <col min="40" max="40" width="9.140625" style="2" customWidth="1"/>
    <col min="41" max="43" width="10.140625" style="2" customWidth="1"/>
    <col min="44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47.25" customHeight="1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35" s="1" customFormat="1" ht="19.5" customHeight="1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AI2" s="64"/>
    </row>
    <row r="3" spans="1:21" s="1" customFormat="1" ht="12.75" customHeight="1">
      <c r="A3" s="10"/>
      <c r="B3" s="7"/>
      <c r="C3" s="6"/>
      <c r="D3" s="6"/>
      <c r="E3" s="6"/>
      <c r="F3" s="6"/>
      <c r="G3" s="6"/>
      <c r="H3" s="6"/>
      <c r="I3" s="6"/>
      <c r="J3" s="3"/>
      <c r="K3" s="3"/>
      <c r="L3" s="6"/>
      <c r="M3" s="6"/>
      <c r="N3" s="49"/>
      <c r="O3" s="6"/>
      <c r="P3" s="6"/>
      <c r="Q3" s="6"/>
      <c r="R3" s="4"/>
      <c r="S3" s="4"/>
      <c r="T3" s="4"/>
      <c r="U3" s="86"/>
    </row>
    <row r="4" spans="1:38" s="11" customFormat="1" ht="79.5" customHeight="1">
      <c r="A4" s="87"/>
      <c r="B4" s="79" t="s">
        <v>3</v>
      </c>
      <c r="C4" s="80"/>
      <c r="D4" s="81"/>
      <c r="E4" s="79" t="s">
        <v>20</v>
      </c>
      <c r="F4" s="80"/>
      <c r="G4" s="81"/>
      <c r="H4" s="79" t="s">
        <v>4</v>
      </c>
      <c r="I4" s="80"/>
      <c r="J4" s="81"/>
      <c r="K4" s="79" t="s">
        <v>5</v>
      </c>
      <c r="L4" s="80"/>
      <c r="M4" s="81"/>
      <c r="N4" s="79" t="s">
        <v>8</v>
      </c>
      <c r="O4" s="80"/>
      <c r="P4" s="81"/>
      <c r="Q4" s="91" t="s">
        <v>6</v>
      </c>
      <c r="R4" s="92"/>
      <c r="S4" s="93"/>
      <c r="T4" s="88" t="s">
        <v>9</v>
      </c>
      <c r="U4" s="89"/>
      <c r="V4" s="90"/>
      <c r="Y4" s="83" t="s">
        <v>25</v>
      </c>
      <c r="Z4" s="83"/>
      <c r="AA4" s="83"/>
      <c r="AB4" s="83"/>
      <c r="AC4" s="83"/>
      <c r="AD4" s="83"/>
      <c r="AE4" s="83"/>
      <c r="AF4" s="60"/>
      <c r="AG4" s="84" t="s">
        <v>31</v>
      </c>
      <c r="AH4" s="84"/>
      <c r="AI4" s="84"/>
      <c r="AJ4" s="69"/>
      <c r="AK4" s="60"/>
      <c r="AL4" s="63" t="s">
        <v>35</v>
      </c>
    </row>
    <row r="5" spans="1:39" s="9" customFormat="1" ht="33.75" customHeight="1">
      <c r="A5" s="87"/>
      <c r="B5" s="32" t="s">
        <v>7</v>
      </c>
      <c r="C5" s="50" t="s">
        <v>40</v>
      </c>
      <c r="D5" s="50" t="s">
        <v>41</v>
      </c>
      <c r="E5" s="33" t="s">
        <v>7</v>
      </c>
      <c r="F5" s="50" t="s">
        <v>40</v>
      </c>
      <c r="G5" s="50" t="s">
        <v>41</v>
      </c>
      <c r="H5" s="33" t="s">
        <v>7</v>
      </c>
      <c r="I5" s="50" t="s">
        <v>40</v>
      </c>
      <c r="J5" s="50" t="s">
        <v>41</v>
      </c>
      <c r="K5" s="33" t="s">
        <v>7</v>
      </c>
      <c r="L5" s="50" t="s">
        <v>40</v>
      </c>
      <c r="M5" s="50" t="s">
        <v>41</v>
      </c>
      <c r="N5" s="33" t="s">
        <v>7</v>
      </c>
      <c r="O5" s="50" t="s">
        <v>40</v>
      </c>
      <c r="P5" s="50" t="s">
        <v>41</v>
      </c>
      <c r="Q5" s="33" t="s">
        <v>7</v>
      </c>
      <c r="R5" s="50" t="s">
        <v>40</v>
      </c>
      <c r="S5" s="50" t="s">
        <v>41</v>
      </c>
      <c r="T5" s="33" t="s">
        <v>7</v>
      </c>
      <c r="U5" s="50" t="s">
        <v>40</v>
      </c>
      <c r="V5" s="50" t="s">
        <v>41</v>
      </c>
      <c r="W5" s="34"/>
      <c r="Y5" s="64" t="s">
        <v>26</v>
      </c>
      <c r="Z5" s="64" t="s">
        <v>39</v>
      </c>
      <c r="AA5" s="64" t="s">
        <v>27</v>
      </c>
      <c r="AB5" s="64" t="s">
        <v>28</v>
      </c>
      <c r="AC5" s="64" t="s">
        <v>29</v>
      </c>
      <c r="AD5" s="64" t="s">
        <v>30</v>
      </c>
      <c r="AE5" s="64" t="s">
        <v>38</v>
      </c>
      <c r="AF5" s="64"/>
      <c r="AG5" s="64" t="s">
        <v>33</v>
      </c>
      <c r="AH5" s="64" t="s">
        <v>32</v>
      </c>
      <c r="AI5" s="64" t="s">
        <v>36</v>
      </c>
      <c r="AJ5" s="64" t="s">
        <v>34</v>
      </c>
      <c r="AK5" s="64"/>
      <c r="AL5" s="64" t="s">
        <v>33</v>
      </c>
      <c r="AM5" s="65"/>
    </row>
    <row r="6" spans="1:38" s="37" customFormat="1" ht="9.75" customHeight="1">
      <c r="A6" s="35" t="s">
        <v>1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Y6" s="62">
        <v>1</v>
      </c>
      <c r="Z6" s="62">
        <v>2</v>
      </c>
      <c r="AA6" s="62">
        <v>3</v>
      </c>
      <c r="AB6" s="62">
        <v>4</v>
      </c>
      <c r="AC6" s="62">
        <v>5</v>
      </c>
      <c r="AD6" s="62">
        <v>6</v>
      </c>
      <c r="AE6" s="62">
        <v>7</v>
      </c>
      <c r="AF6" s="62"/>
      <c r="AG6" s="62"/>
      <c r="AH6" s="62"/>
      <c r="AI6" s="62"/>
      <c r="AJ6" s="62"/>
      <c r="AK6" s="62"/>
      <c r="AL6" s="62"/>
    </row>
    <row r="7" spans="1:38" s="12" customFormat="1" ht="30" customHeight="1">
      <c r="A7" s="72" t="s">
        <v>23</v>
      </c>
      <c r="B7" s="51">
        <f>SUM(B8:B28)</f>
        <v>45876</v>
      </c>
      <c r="C7" s="55">
        <f>100-D7</f>
        <v>48.02511116923882</v>
      </c>
      <c r="D7" s="52">
        <f>Y7/B7*100</f>
        <v>51.97488883076118</v>
      </c>
      <c r="E7" s="51">
        <f>SUM(E8:E28)</f>
        <v>27693</v>
      </c>
      <c r="F7" s="55">
        <f>100-G7</f>
        <v>53.00256382479327</v>
      </c>
      <c r="G7" s="52">
        <f>Z7/E7*100</f>
        <v>46.99743617520673</v>
      </c>
      <c r="H7" s="51">
        <f>SUM(H8:H28)</f>
        <v>5697</v>
      </c>
      <c r="I7" s="55">
        <f>100-J7</f>
        <v>62.155520449359315</v>
      </c>
      <c r="J7" s="52">
        <f>AA7/H7*100</f>
        <v>37.844479550640685</v>
      </c>
      <c r="K7" s="51">
        <f>SUM(K8:K28)</f>
        <v>7896</v>
      </c>
      <c r="L7" s="55">
        <f>100-M7</f>
        <v>45.732016210739616</v>
      </c>
      <c r="M7" s="52">
        <f>(AB7+AL7)/K7*100</f>
        <v>54.267983789260384</v>
      </c>
      <c r="N7" s="51">
        <f>SUM(N8:N28)</f>
        <v>43817</v>
      </c>
      <c r="O7" s="55">
        <f>100-P7</f>
        <v>48.294041125590525</v>
      </c>
      <c r="P7" s="52">
        <f>AC7/N7*100</f>
        <v>51.705958874409475</v>
      </c>
      <c r="Q7" s="51">
        <f>SUM(Q8:Q28)</f>
        <v>16357</v>
      </c>
      <c r="R7" s="55">
        <f>100-S7</f>
        <v>47.472030323408944</v>
      </c>
      <c r="S7" s="52">
        <f>AD7/Q7*100</f>
        <v>52.527969676591056</v>
      </c>
      <c r="T7" s="51">
        <f>SUM(T8:T28)</f>
        <v>12196</v>
      </c>
      <c r="U7" s="55">
        <f>100-V7</f>
        <v>51.63988192850115</v>
      </c>
      <c r="V7" s="52">
        <f>AE7/T7*100</f>
        <v>48.36011807149885</v>
      </c>
      <c r="Y7" s="61">
        <f aca="true" t="shared" si="0" ref="Y7:AE7">SUM(Y8:Y28)</f>
        <v>23844</v>
      </c>
      <c r="Z7" s="96">
        <f t="shared" si="0"/>
        <v>13015</v>
      </c>
      <c r="AA7" s="61">
        <f t="shared" si="0"/>
        <v>2156</v>
      </c>
      <c r="AB7" s="61">
        <f t="shared" si="0"/>
        <v>4183</v>
      </c>
      <c r="AC7" s="61">
        <f t="shared" si="0"/>
        <v>22656</v>
      </c>
      <c r="AD7" s="61">
        <f t="shared" si="0"/>
        <v>8592</v>
      </c>
      <c r="AE7" s="61">
        <f t="shared" si="0"/>
        <v>5898</v>
      </c>
      <c r="AG7" s="61">
        <f>SUM(AG8:AG28)</f>
        <v>6616</v>
      </c>
      <c r="AH7" s="61">
        <f>SUM(AH8:AH28)</f>
        <v>5232</v>
      </c>
      <c r="AI7" s="94">
        <f>SUM(AI8:AI28)</f>
        <v>1167</v>
      </c>
      <c r="AJ7" s="61">
        <f>SUM(AJ8:AJ28)</f>
        <v>2334</v>
      </c>
      <c r="AK7" s="61"/>
      <c r="AL7" s="61">
        <f>SUM(AL8:AL28)</f>
        <v>102</v>
      </c>
    </row>
    <row r="8" spans="1:38" s="13" customFormat="1" ht="21" customHeight="1">
      <c r="A8" s="73" t="s">
        <v>42</v>
      </c>
      <c r="B8" s="99">
        <v>7283</v>
      </c>
      <c r="C8" s="54">
        <f aca="true" t="shared" si="1" ref="C8:C28">100-D8</f>
        <v>40.53274749416449</v>
      </c>
      <c r="D8" s="53">
        <f aca="true" t="shared" si="2" ref="D8:D28">Y8/B8*100</f>
        <v>59.46725250583551</v>
      </c>
      <c r="E8" s="99">
        <v>8590</v>
      </c>
      <c r="F8" s="54">
        <f aca="true" t="shared" si="3" ref="F8:F28">100-G8</f>
        <v>46.35040745052387</v>
      </c>
      <c r="G8" s="53">
        <f aca="true" t="shared" si="4" ref="G8:G28">Z8/E8*100</f>
        <v>53.64959254947613</v>
      </c>
      <c r="H8" s="99">
        <v>1230</v>
      </c>
      <c r="I8" s="54">
        <f aca="true" t="shared" si="5" ref="I8:I28">100-J8</f>
        <v>37.479674796747965</v>
      </c>
      <c r="J8" s="53">
        <f aca="true" t="shared" si="6" ref="J8:J28">AA8/H8*100</f>
        <v>62.520325203252035</v>
      </c>
      <c r="K8" s="99">
        <v>1402</v>
      </c>
      <c r="L8" s="54">
        <f aca="true" t="shared" si="7" ref="L8:L28">100-M8</f>
        <v>36.947218259629096</v>
      </c>
      <c r="M8" s="53">
        <f aca="true" t="shared" si="8" ref="M8:M28">(AB8+AL8)/K8*100</f>
        <v>63.052781740370904</v>
      </c>
      <c r="N8" s="100">
        <v>7082</v>
      </c>
      <c r="O8" s="54">
        <f aca="true" t="shared" si="9" ref="O8:O28">100-P8</f>
        <v>40.58175656594183</v>
      </c>
      <c r="P8" s="53">
        <f aca="true" t="shared" si="10" ref="P8:P28">AC8/N8*100</f>
        <v>59.41824343405817</v>
      </c>
      <c r="Q8" s="99">
        <v>2224</v>
      </c>
      <c r="R8" s="54">
        <f aca="true" t="shared" si="11" ref="R8:R28">100-S8</f>
        <v>41.456834532374096</v>
      </c>
      <c r="S8" s="53">
        <f aca="true" t="shared" si="12" ref="S8:S28">AD8/Q8*100</f>
        <v>58.543165467625904</v>
      </c>
      <c r="T8" s="99">
        <v>1792</v>
      </c>
      <c r="U8" s="54">
        <f aca="true" t="shared" si="13" ref="U8:U28">100-V8</f>
        <v>42.578125</v>
      </c>
      <c r="V8" s="53">
        <f aca="true" t="shared" si="14" ref="V8:V28">AE8/T8*100</f>
        <v>57.421875</v>
      </c>
      <c r="Y8" s="48">
        <v>4331</v>
      </c>
      <c r="Z8" s="95">
        <f>AH8+AI8+AG8</f>
        <v>4608.5</v>
      </c>
      <c r="AA8" s="48">
        <v>769</v>
      </c>
      <c r="AB8" s="98">
        <v>800</v>
      </c>
      <c r="AC8" s="48">
        <v>4208</v>
      </c>
      <c r="AD8" s="48">
        <v>1302</v>
      </c>
      <c r="AE8" s="48">
        <v>1029</v>
      </c>
      <c r="AG8" s="56">
        <v>3044</v>
      </c>
      <c r="AH8" s="48">
        <v>1080</v>
      </c>
      <c r="AI8" s="95">
        <f>AJ8/2</f>
        <v>484.5</v>
      </c>
      <c r="AJ8" s="97">
        <v>969</v>
      </c>
      <c r="AL8" s="56">
        <v>84</v>
      </c>
    </row>
    <row r="9" spans="1:38" s="13" customFormat="1" ht="21" customHeight="1">
      <c r="A9" s="70" t="s">
        <v>43</v>
      </c>
      <c r="B9" s="99">
        <v>1559</v>
      </c>
      <c r="C9" s="54">
        <f t="shared" si="1"/>
        <v>34.25272610647852</v>
      </c>
      <c r="D9" s="53">
        <f t="shared" si="2"/>
        <v>65.74727389352148</v>
      </c>
      <c r="E9" s="99">
        <v>973</v>
      </c>
      <c r="F9" s="54">
        <f t="shared" si="3"/>
        <v>49.69167523124358</v>
      </c>
      <c r="G9" s="53">
        <f t="shared" si="4"/>
        <v>50.30832476875642</v>
      </c>
      <c r="H9" s="99">
        <v>167</v>
      </c>
      <c r="I9" s="54">
        <f t="shared" si="5"/>
        <v>28.742514970059887</v>
      </c>
      <c r="J9" s="53">
        <f t="shared" si="6"/>
        <v>71.25748502994011</v>
      </c>
      <c r="K9" s="99">
        <v>132</v>
      </c>
      <c r="L9" s="54">
        <f t="shared" si="7"/>
        <v>8.333333333333343</v>
      </c>
      <c r="M9" s="53">
        <f t="shared" si="8"/>
        <v>91.66666666666666</v>
      </c>
      <c r="N9" s="100">
        <v>1506</v>
      </c>
      <c r="O9" s="54">
        <f t="shared" si="9"/>
        <v>33.86454183266933</v>
      </c>
      <c r="P9" s="53">
        <f t="shared" si="10"/>
        <v>66.13545816733067</v>
      </c>
      <c r="Q9" s="99">
        <v>450</v>
      </c>
      <c r="R9" s="54">
        <f t="shared" si="11"/>
        <v>37.11111111111111</v>
      </c>
      <c r="S9" s="53">
        <f t="shared" si="12"/>
        <v>62.88888888888889</v>
      </c>
      <c r="T9" s="99">
        <v>300</v>
      </c>
      <c r="U9" s="54">
        <f t="shared" si="13"/>
        <v>41.666666666666664</v>
      </c>
      <c r="V9" s="53">
        <f t="shared" si="14"/>
        <v>58.333333333333336</v>
      </c>
      <c r="Y9" s="48">
        <v>1025</v>
      </c>
      <c r="Z9" s="95">
        <f aca="true" t="shared" si="15" ref="Z9:Z28">AH9+AI9+AG9</f>
        <v>489.5</v>
      </c>
      <c r="AA9" s="48">
        <v>119</v>
      </c>
      <c r="AB9" s="98">
        <v>121</v>
      </c>
      <c r="AC9" s="48">
        <v>996</v>
      </c>
      <c r="AD9" s="48">
        <v>283</v>
      </c>
      <c r="AE9" s="48">
        <v>175</v>
      </c>
      <c r="AG9" s="56">
        <v>220</v>
      </c>
      <c r="AH9" s="48">
        <v>227</v>
      </c>
      <c r="AI9" s="95">
        <f aca="true" t="shared" si="16" ref="AI9:AI28">AJ9/2</f>
        <v>42.5</v>
      </c>
      <c r="AJ9" s="97">
        <v>85</v>
      </c>
      <c r="AL9" s="56">
        <v>0</v>
      </c>
    </row>
    <row r="10" spans="1:38" s="13" customFormat="1" ht="21" customHeight="1">
      <c r="A10" s="70" t="s">
        <v>44</v>
      </c>
      <c r="B10" s="99">
        <v>3559</v>
      </c>
      <c r="C10" s="54">
        <f t="shared" si="1"/>
        <v>45.20932846305142</v>
      </c>
      <c r="D10" s="53">
        <f t="shared" si="2"/>
        <v>54.79067153694858</v>
      </c>
      <c r="E10" s="99">
        <v>1253</v>
      </c>
      <c r="F10" s="54">
        <f t="shared" si="3"/>
        <v>53.910614525139664</v>
      </c>
      <c r="G10" s="53">
        <f t="shared" si="4"/>
        <v>46.089385474860336</v>
      </c>
      <c r="H10" s="99">
        <v>444</v>
      </c>
      <c r="I10" s="54">
        <f t="shared" si="5"/>
        <v>64.1891891891892</v>
      </c>
      <c r="J10" s="53">
        <f t="shared" si="6"/>
        <v>35.810810810810814</v>
      </c>
      <c r="K10" s="99">
        <v>502</v>
      </c>
      <c r="L10" s="54">
        <f t="shared" si="7"/>
        <v>58.167330677290835</v>
      </c>
      <c r="M10" s="53">
        <f t="shared" si="8"/>
        <v>41.832669322709165</v>
      </c>
      <c r="N10" s="100">
        <v>3471</v>
      </c>
      <c r="O10" s="54">
        <f t="shared" si="9"/>
        <v>45.14549121290694</v>
      </c>
      <c r="P10" s="53">
        <f t="shared" si="10"/>
        <v>54.85450878709306</v>
      </c>
      <c r="Q10" s="99">
        <v>1264</v>
      </c>
      <c r="R10" s="54">
        <f t="shared" si="11"/>
        <v>41.21835443037975</v>
      </c>
      <c r="S10" s="53">
        <f t="shared" si="12"/>
        <v>58.78164556962025</v>
      </c>
      <c r="T10" s="99">
        <v>983</v>
      </c>
      <c r="U10" s="54">
        <f t="shared" si="13"/>
        <v>45.06612410986776</v>
      </c>
      <c r="V10" s="53">
        <f t="shared" si="14"/>
        <v>54.93387589013224</v>
      </c>
      <c r="Y10" s="48">
        <v>1950</v>
      </c>
      <c r="Z10" s="95">
        <f t="shared" si="15"/>
        <v>577.5</v>
      </c>
      <c r="AA10" s="48">
        <v>159</v>
      </c>
      <c r="AB10" s="98">
        <v>210</v>
      </c>
      <c r="AC10" s="48">
        <v>1904</v>
      </c>
      <c r="AD10" s="48">
        <v>743</v>
      </c>
      <c r="AE10" s="48">
        <v>540</v>
      </c>
      <c r="AG10" s="56">
        <v>205</v>
      </c>
      <c r="AH10" s="48">
        <v>336</v>
      </c>
      <c r="AI10" s="95">
        <f t="shared" si="16"/>
        <v>36.5</v>
      </c>
      <c r="AJ10" s="97">
        <v>73</v>
      </c>
      <c r="AL10" s="56">
        <v>0</v>
      </c>
    </row>
    <row r="11" spans="1:38" s="13" customFormat="1" ht="21" customHeight="1">
      <c r="A11" s="70" t="s">
        <v>45</v>
      </c>
      <c r="B11" s="99">
        <v>1619</v>
      </c>
      <c r="C11" s="54">
        <f t="shared" si="1"/>
        <v>56.51636812847436</v>
      </c>
      <c r="D11" s="53">
        <f t="shared" si="2"/>
        <v>43.48363187152564</v>
      </c>
      <c r="E11" s="99">
        <v>753</v>
      </c>
      <c r="F11" s="54">
        <f t="shared" si="3"/>
        <v>63.081009296148736</v>
      </c>
      <c r="G11" s="53">
        <f t="shared" si="4"/>
        <v>36.918990703851264</v>
      </c>
      <c r="H11" s="99">
        <v>250</v>
      </c>
      <c r="I11" s="54">
        <f t="shared" si="5"/>
        <v>80.4</v>
      </c>
      <c r="J11" s="53">
        <f t="shared" si="6"/>
        <v>19.6</v>
      </c>
      <c r="K11" s="99">
        <v>333</v>
      </c>
      <c r="L11" s="54">
        <f t="shared" si="7"/>
        <v>37.53753753753754</v>
      </c>
      <c r="M11" s="53">
        <f t="shared" si="8"/>
        <v>62.46246246246246</v>
      </c>
      <c r="N11" s="100">
        <v>1539</v>
      </c>
      <c r="O11" s="54">
        <f t="shared" si="9"/>
        <v>56.46523716699156</v>
      </c>
      <c r="P11" s="53">
        <f t="shared" si="10"/>
        <v>43.53476283300844</v>
      </c>
      <c r="Q11" s="99">
        <v>596</v>
      </c>
      <c r="R11" s="54">
        <f t="shared" si="11"/>
        <v>59.56375838926174</v>
      </c>
      <c r="S11" s="53">
        <f t="shared" si="12"/>
        <v>40.43624161073826</v>
      </c>
      <c r="T11" s="99">
        <v>480</v>
      </c>
      <c r="U11" s="54">
        <f t="shared" si="13"/>
        <v>60.208333333333336</v>
      </c>
      <c r="V11" s="53">
        <f t="shared" si="14"/>
        <v>39.791666666666664</v>
      </c>
      <c r="Y11" s="48">
        <v>704</v>
      </c>
      <c r="Z11" s="95">
        <f t="shared" si="15"/>
        <v>278</v>
      </c>
      <c r="AA11" s="48">
        <v>49</v>
      </c>
      <c r="AB11" s="98">
        <v>208</v>
      </c>
      <c r="AC11" s="48">
        <v>670</v>
      </c>
      <c r="AD11" s="48">
        <v>241</v>
      </c>
      <c r="AE11" s="48">
        <v>191</v>
      </c>
      <c r="AG11" s="56">
        <v>44</v>
      </c>
      <c r="AH11" s="48">
        <v>195</v>
      </c>
      <c r="AI11" s="95">
        <f t="shared" si="16"/>
        <v>39</v>
      </c>
      <c r="AJ11" s="97">
        <v>78</v>
      </c>
      <c r="AL11" s="56">
        <v>0</v>
      </c>
    </row>
    <row r="12" spans="1:38" s="13" customFormat="1" ht="21" customHeight="1">
      <c r="A12" s="71" t="s">
        <v>46</v>
      </c>
      <c r="B12" s="99">
        <v>1338</v>
      </c>
      <c r="C12" s="54">
        <f t="shared" si="1"/>
        <v>49.47683109118086</v>
      </c>
      <c r="D12" s="53">
        <f t="shared" si="2"/>
        <v>50.52316890881914</v>
      </c>
      <c r="E12" s="99">
        <v>1034</v>
      </c>
      <c r="F12" s="54">
        <f t="shared" si="3"/>
        <v>55.802707930367504</v>
      </c>
      <c r="G12" s="53">
        <f t="shared" si="4"/>
        <v>44.197292069632496</v>
      </c>
      <c r="H12" s="99">
        <v>149</v>
      </c>
      <c r="I12" s="54">
        <f t="shared" si="5"/>
        <v>67.11409395973155</v>
      </c>
      <c r="J12" s="53">
        <f t="shared" si="6"/>
        <v>32.88590604026846</v>
      </c>
      <c r="K12" s="99">
        <v>323</v>
      </c>
      <c r="L12" s="54">
        <f t="shared" si="7"/>
        <v>43.65325077399381</v>
      </c>
      <c r="M12" s="53">
        <f t="shared" si="8"/>
        <v>56.34674922600619</v>
      </c>
      <c r="N12" s="100">
        <v>1278</v>
      </c>
      <c r="O12" s="54">
        <f t="shared" si="9"/>
        <v>50.46948356807512</v>
      </c>
      <c r="P12" s="53">
        <f t="shared" si="10"/>
        <v>49.53051643192488</v>
      </c>
      <c r="Q12" s="99">
        <v>574</v>
      </c>
      <c r="R12" s="54">
        <f t="shared" si="11"/>
        <v>48.78048780487805</v>
      </c>
      <c r="S12" s="53">
        <f t="shared" si="12"/>
        <v>51.21951219512195</v>
      </c>
      <c r="T12" s="99">
        <v>456</v>
      </c>
      <c r="U12" s="54">
        <f t="shared" si="13"/>
        <v>49.78070175438597</v>
      </c>
      <c r="V12" s="53">
        <f t="shared" si="14"/>
        <v>50.21929824561403</v>
      </c>
      <c r="Y12" s="48">
        <v>676</v>
      </c>
      <c r="Z12" s="95">
        <f t="shared" si="15"/>
        <v>457</v>
      </c>
      <c r="AA12" s="48">
        <v>49</v>
      </c>
      <c r="AB12" s="98">
        <v>182</v>
      </c>
      <c r="AC12" s="48">
        <v>633</v>
      </c>
      <c r="AD12" s="48">
        <v>294</v>
      </c>
      <c r="AE12" s="48">
        <v>229</v>
      </c>
      <c r="AG12" s="56">
        <v>297</v>
      </c>
      <c r="AH12" s="48">
        <v>145</v>
      </c>
      <c r="AI12" s="95">
        <f t="shared" si="16"/>
        <v>15</v>
      </c>
      <c r="AJ12" s="97">
        <v>30</v>
      </c>
      <c r="AL12" s="56">
        <v>0</v>
      </c>
    </row>
    <row r="13" spans="1:38" s="13" customFormat="1" ht="21" customHeight="1">
      <c r="A13" s="70" t="s">
        <v>47</v>
      </c>
      <c r="B13" s="99">
        <v>1123</v>
      </c>
      <c r="C13" s="54">
        <f t="shared" si="1"/>
        <v>43.365983971504896</v>
      </c>
      <c r="D13" s="53">
        <f t="shared" si="2"/>
        <v>56.634016028495104</v>
      </c>
      <c r="E13" s="99">
        <v>758</v>
      </c>
      <c r="F13" s="54">
        <f t="shared" si="3"/>
        <v>50.263852242744065</v>
      </c>
      <c r="G13" s="53">
        <f t="shared" si="4"/>
        <v>49.736147757255935</v>
      </c>
      <c r="H13" s="99">
        <v>120</v>
      </c>
      <c r="I13" s="54">
        <f t="shared" si="5"/>
        <v>64.16666666666666</v>
      </c>
      <c r="J13" s="53">
        <f t="shared" si="6"/>
        <v>35.833333333333336</v>
      </c>
      <c r="K13" s="99">
        <v>189</v>
      </c>
      <c r="L13" s="54">
        <f t="shared" si="7"/>
        <v>34.920634920634924</v>
      </c>
      <c r="M13" s="53">
        <f t="shared" si="8"/>
        <v>65.07936507936508</v>
      </c>
      <c r="N13" s="100">
        <v>1096</v>
      </c>
      <c r="O13" s="54">
        <f t="shared" si="9"/>
        <v>43.61313868613139</v>
      </c>
      <c r="P13" s="53">
        <f t="shared" si="10"/>
        <v>56.38686131386861</v>
      </c>
      <c r="Q13" s="99">
        <v>420</v>
      </c>
      <c r="R13" s="54">
        <f t="shared" si="11"/>
        <v>40.23809523809524</v>
      </c>
      <c r="S13" s="53">
        <f t="shared" si="12"/>
        <v>59.76190476190476</v>
      </c>
      <c r="T13" s="99">
        <v>331</v>
      </c>
      <c r="U13" s="54">
        <f t="shared" si="13"/>
        <v>42.90030211480362</v>
      </c>
      <c r="V13" s="53">
        <f t="shared" si="14"/>
        <v>57.09969788519638</v>
      </c>
      <c r="Y13" s="48">
        <v>636</v>
      </c>
      <c r="Z13" s="95">
        <f t="shared" si="15"/>
        <v>377</v>
      </c>
      <c r="AA13" s="48">
        <v>43</v>
      </c>
      <c r="AB13" s="98">
        <v>116</v>
      </c>
      <c r="AC13" s="48">
        <v>618</v>
      </c>
      <c r="AD13" s="48">
        <v>251</v>
      </c>
      <c r="AE13" s="48">
        <v>189</v>
      </c>
      <c r="AG13" s="56">
        <v>230</v>
      </c>
      <c r="AH13" s="48">
        <v>104</v>
      </c>
      <c r="AI13" s="95">
        <f t="shared" si="16"/>
        <v>43</v>
      </c>
      <c r="AJ13" s="97">
        <v>86</v>
      </c>
      <c r="AL13" s="56">
        <v>7</v>
      </c>
    </row>
    <row r="14" spans="1:38" s="13" customFormat="1" ht="21" customHeight="1">
      <c r="A14" s="70" t="s">
        <v>48</v>
      </c>
      <c r="B14" s="99">
        <v>2062</v>
      </c>
      <c r="C14" s="54">
        <f t="shared" si="1"/>
        <v>58.001939864209504</v>
      </c>
      <c r="D14" s="53">
        <f t="shared" si="2"/>
        <v>41.998060135790496</v>
      </c>
      <c r="E14" s="99">
        <v>778</v>
      </c>
      <c r="F14" s="54">
        <f t="shared" si="3"/>
        <v>62.789203084832906</v>
      </c>
      <c r="G14" s="53">
        <f t="shared" si="4"/>
        <v>37.210796915167094</v>
      </c>
      <c r="H14" s="99">
        <v>239</v>
      </c>
      <c r="I14" s="54">
        <f t="shared" si="5"/>
        <v>82.42677824267783</v>
      </c>
      <c r="J14" s="53">
        <f t="shared" si="6"/>
        <v>17.573221757322173</v>
      </c>
      <c r="K14" s="99">
        <v>351</v>
      </c>
      <c r="L14" s="54">
        <f t="shared" si="7"/>
        <v>50.14245014245014</v>
      </c>
      <c r="M14" s="53">
        <f t="shared" si="8"/>
        <v>49.85754985754986</v>
      </c>
      <c r="N14" s="100">
        <v>1951</v>
      </c>
      <c r="O14" s="54">
        <f t="shared" si="9"/>
        <v>58.63659661711942</v>
      </c>
      <c r="P14" s="53">
        <f t="shared" si="10"/>
        <v>41.36340338288058</v>
      </c>
      <c r="Q14" s="99">
        <v>845</v>
      </c>
      <c r="R14" s="54">
        <f t="shared" si="11"/>
        <v>57.15976331360947</v>
      </c>
      <c r="S14" s="53">
        <f t="shared" si="12"/>
        <v>42.84023668639053</v>
      </c>
      <c r="T14" s="99">
        <v>718</v>
      </c>
      <c r="U14" s="54">
        <f t="shared" si="13"/>
        <v>59.192200557103064</v>
      </c>
      <c r="V14" s="53">
        <f t="shared" si="14"/>
        <v>40.807799442896936</v>
      </c>
      <c r="Y14" s="48">
        <v>866</v>
      </c>
      <c r="Z14" s="95">
        <f t="shared" si="15"/>
        <v>289.5</v>
      </c>
      <c r="AA14" s="48">
        <v>42</v>
      </c>
      <c r="AB14" s="98">
        <v>175</v>
      </c>
      <c r="AC14" s="48">
        <v>807</v>
      </c>
      <c r="AD14" s="48">
        <v>362</v>
      </c>
      <c r="AE14" s="48">
        <v>293</v>
      </c>
      <c r="AG14" s="56">
        <v>17</v>
      </c>
      <c r="AH14" s="48">
        <v>246</v>
      </c>
      <c r="AI14" s="95">
        <f t="shared" si="16"/>
        <v>26.5</v>
      </c>
      <c r="AJ14" s="97">
        <v>53</v>
      </c>
      <c r="AL14" s="56">
        <v>0</v>
      </c>
    </row>
    <row r="15" spans="1:38" s="13" customFormat="1" ht="21" customHeight="1">
      <c r="A15" s="70" t="s">
        <v>49</v>
      </c>
      <c r="B15" s="99">
        <v>1264</v>
      </c>
      <c r="C15" s="54">
        <f t="shared" si="1"/>
        <v>64.55696202531647</v>
      </c>
      <c r="D15" s="53">
        <f t="shared" si="2"/>
        <v>35.44303797468354</v>
      </c>
      <c r="E15" s="99">
        <v>579</v>
      </c>
      <c r="F15" s="54">
        <f t="shared" si="3"/>
        <v>71.93436960276338</v>
      </c>
      <c r="G15" s="53">
        <f t="shared" si="4"/>
        <v>28.065630397236614</v>
      </c>
      <c r="H15" s="99">
        <v>170</v>
      </c>
      <c r="I15" s="54">
        <f t="shared" si="5"/>
        <v>85.88235294117646</v>
      </c>
      <c r="J15" s="53">
        <f t="shared" si="6"/>
        <v>14.117647058823529</v>
      </c>
      <c r="K15" s="99">
        <v>261</v>
      </c>
      <c r="L15" s="54">
        <f t="shared" si="7"/>
        <v>55.55555555555556</v>
      </c>
      <c r="M15" s="53">
        <f t="shared" si="8"/>
        <v>44.44444444444444</v>
      </c>
      <c r="N15" s="100">
        <v>1216</v>
      </c>
      <c r="O15" s="54">
        <f t="shared" si="9"/>
        <v>64.96710526315789</v>
      </c>
      <c r="P15" s="53">
        <f t="shared" si="10"/>
        <v>35.03289473684211</v>
      </c>
      <c r="Q15" s="99">
        <v>495</v>
      </c>
      <c r="R15" s="54">
        <f t="shared" si="11"/>
        <v>64.44444444444444</v>
      </c>
      <c r="S15" s="53">
        <f t="shared" si="12"/>
        <v>35.55555555555556</v>
      </c>
      <c r="T15" s="99">
        <v>372</v>
      </c>
      <c r="U15" s="54">
        <f t="shared" si="13"/>
        <v>71.23655913978494</v>
      </c>
      <c r="V15" s="53">
        <f t="shared" si="14"/>
        <v>28.763440860215056</v>
      </c>
      <c r="Y15" s="48">
        <v>448</v>
      </c>
      <c r="Z15" s="95">
        <f t="shared" si="15"/>
        <v>162.5</v>
      </c>
      <c r="AA15" s="48">
        <v>24</v>
      </c>
      <c r="AB15" s="98">
        <v>116</v>
      </c>
      <c r="AC15" s="48">
        <v>426</v>
      </c>
      <c r="AD15" s="48">
        <v>176</v>
      </c>
      <c r="AE15" s="48">
        <v>107</v>
      </c>
      <c r="AG15" s="56">
        <v>56</v>
      </c>
      <c r="AH15" s="48">
        <v>97</v>
      </c>
      <c r="AI15" s="95">
        <f t="shared" si="16"/>
        <v>9.5</v>
      </c>
      <c r="AJ15" s="97">
        <v>19</v>
      </c>
      <c r="AL15" s="56">
        <v>0</v>
      </c>
    </row>
    <row r="16" spans="1:38" s="13" customFormat="1" ht="21" customHeight="1">
      <c r="A16" s="70" t="s">
        <v>50</v>
      </c>
      <c r="B16" s="99">
        <v>1596</v>
      </c>
      <c r="C16" s="54">
        <f t="shared" si="1"/>
        <v>53.634085213032584</v>
      </c>
      <c r="D16" s="53">
        <f t="shared" si="2"/>
        <v>46.365914786967416</v>
      </c>
      <c r="E16" s="99">
        <v>667</v>
      </c>
      <c r="F16" s="54">
        <f t="shared" si="3"/>
        <v>64.54272863568215</v>
      </c>
      <c r="G16" s="53">
        <f t="shared" si="4"/>
        <v>35.45727136431784</v>
      </c>
      <c r="H16" s="99">
        <v>172</v>
      </c>
      <c r="I16" s="54">
        <f t="shared" si="5"/>
        <v>93.6046511627907</v>
      </c>
      <c r="J16" s="53">
        <f t="shared" si="6"/>
        <v>6.395348837209303</v>
      </c>
      <c r="K16" s="99">
        <v>185</v>
      </c>
      <c r="L16" s="54">
        <f t="shared" si="7"/>
        <v>57.2972972972973</v>
      </c>
      <c r="M16" s="53">
        <f t="shared" si="8"/>
        <v>42.7027027027027</v>
      </c>
      <c r="N16" s="100">
        <v>1523</v>
      </c>
      <c r="O16" s="54">
        <f t="shared" si="9"/>
        <v>54.16940249507551</v>
      </c>
      <c r="P16" s="53">
        <f t="shared" si="10"/>
        <v>45.83059750492449</v>
      </c>
      <c r="Q16" s="99">
        <v>631</v>
      </c>
      <c r="R16" s="54">
        <f t="shared" si="11"/>
        <v>51.50554675118859</v>
      </c>
      <c r="S16" s="53">
        <f t="shared" si="12"/>
        <v>48.49445324881141</v>
      </c>
      <c r="T16" s="99">
        <v>407</v>
      </c>
      <c r="U16" s="54">
        <f t="shared" si="13"/>
        <v>60.44226044226044</v>
      </c>
      <c r="V16" s="53">
        <f t="shared" si="14"/>
        <v>39.55773955773956</v>
      </c>
      <c r="Y16" s="48">
        <v>740</v>
      </c>
      <c r="Z16" s="95">
        <f t="shared" si="15"/>
        <v>236.5</v>
      </c>
      <c r="AA16" s="48">
        <v>11</v>
      </c>
      <c r="AB16" s="98">
        <v>79</v>
      </c>
      <c r="AC16" s="48">
        <v>698</v>
      </c>
      <c r="AD16" s="48">
        <v>306</v>
      </c>
      <c r="AE16" s="48">
        <v>161</v>
      </c>
      <c r="AG16" s="56">
        <v>88</v>
      </c>
      <c r="AH16" s="48">
        <v>119</v>
      </c>
      <c r="AI16" s="95">
        <f t="shared" si="16"/>
        <v>29.5</v>
      </c>
      <c r="AJ16" s="97">
        <v>59</v>
      </c>
      <c r="AL16" s="56">
        <v>0</v>
      </c>
    </row>
    <row r="17" spans="1:38" s="13" customFormat="1" ht="21" customHeight="1">
      <c r="A17" s="70" t="s">
        <v>51</v>
      </c>
      <c r="B17" s="99">
        <v>4206</v>
      </c>
      <c r="C17" s="54">
        <f t="shared" si="1"/>
        <v>41.22681883024251</v>
      </c>
      <c r="D17" s="53">
        <f t="shared" si="2"/>
        <v>58.77318116975749</v>
      </c>
      <c r="E17" s="99">
        <v>2345</v>
      </c>
      <c r="F17" s="54">
        <f t="shared" si="3"/>
        <v>49.44562899786781</v>
      </c>
      <c r="G17" s="53">
        <f t="shared" si="4"/>
        <v>50.55437100213219</v>
      </c>
      <c r="H17" s="99">
        <v>461</v>
      </c>
      <c r="I17" s="54">
        <f t="shared" si="5"/>
        <v>43.817787418655094</v>
      </c>
      <c r="J17" s="53">
        <f t="shared" si="6"/>
        <v>56.182212581344906</v>
      </c>
      <c r="K17" s="99">
        <v>596</v>
      </c>
      <c r="L17" s="54">
        <f t="shared" si="7"/>
        <v>52.18120805369127</v>
      </c>
      <c r="M17" s="53">
        <f t="shared" si="8"/>
        <v>47.81879194630873</v>
      </c>
      <c r="N17" s="100">
        <v>3948</v>
      </c>
      <c r="O17" s="54">
        <f t="shared" si="9"/>
        <v>41.514690982776095</v>
      </c>
      <c r="P17" s="53">
        <f t="shared" si="10"/>
        <v>58.485309017223905</v>
      </c>
      <c r="Q17" s="99">
        <v>1454</v>
      </c>
      <c r="R17" s="54">
        <f t="shared" si="11"/>
        <v>36.79504814305364</v>
      </c>
      <c r="S17" s="53">
        <f t="shared" si="12"/>
        <v>63.20495185694636</v>
      </c>
      <c r="T17" s="99">
        <v>964</v>
      </c>
      <c r="U17" s="54">
        <f t="shared" si="13"/>
        <v>41.286307053941904</v>
      </c>
      <c r="V17" s="53">
        <f t="shared" si="14"/>
        <v>58.713692946058096</v>
      </c>
      <c r="Y17" s="48">
        <v>2472</v>
      </c>
      <c r="Z17" s="95">
        <f t="shared" si="15"/>
        <v>1185.5</v>
      </c>
      <c r="AA17" s="48">
        <v>259</v>
      </c>
      <c r="AB17" s="98">
        <v>276</v>
      </c>
      <c r="AC17" s="48">
        <v>2309</v>
      </c>
      <c r="AD17" s="48">
        <v>919</v>
      </c>
      <c r="AE17" s="48">
        <v>566</v>
      </c>
      <c r="AG17" s="56">
        <v>497</v>
      </c>
      <c r="AH17" s="48">
        <v>579</v>
      </c>
      <c r="AI17" s="95">
        <f t="shared" si="16"/>
        <v>109.5</v>
      </c>
      <c r="AJ17" s="97">
        <v>219</v>
      </c>
      <c r="AL17" s="56">
        <v>9</v>
      </c>
    </row>
    <row r="18" spans="1:38" s="13" customFormat="1" ht="21" customHeight="1">
      <c r="A18" s="70" t="s">
        <v>52</v>
      </c>
      <c r="B18" s="99">
        <v>1881</v>
      </c>
      <c r="C18" s="54">
        <f t="shared" si="1"/>
        <v>49.86709197235513</v>
      </c>
      <c r="D18" s="53">
        <f t="shared" si="2"/>
        <v>50.13290802764487</v>
      </c>
      <c r="E18" s="99">
        <v>582</v>
      </c>
      <c r="F18" s="54">
        <f t="shared" si="3"/>
        <v>68.72852233676976</v>
      </c>
      <c r="G18" s="53">
        <f t="shared" si="4"/>
        <v>31.27147766323024</v>
      </c>
      <c r="H18" s="99">
        <v>151</v>
      </c>
      <c r="I18" s="54">
        <f t="shared" si="5"/>
        <v>85.43046357615894</v>
      </c>
      <c r="J18" s="53">
        <f t="shared" si="6"/>
        <v>14.56953642384106</v>
      </c>
      <c r="K18" s="99">
        <v>360</v>
      </c>
      <c r="L18" s="54">
        <f t="shared" si="7"/>
        <v>68.05555555555556</v>
      </c>
      <c r="M18" s="53">
        <f t="shared" si="8"/>
        <v>31.944444444444443</v>
      </c>
      <c r="N18" s="100">
        <v>1743</v>
      </c>
      <c r="O18" s="54">
        <f t="shared" si="9"/>
        <v>50.717154331612164</v>
      </c>
      <c r="P18" s="53">
        <f t="shared" si="10"/>
        <v>49.282845668387836</v>
      </c>
      <c r="Q18" s="99">
        <v>708</v>
      </c>
      <c r="R18" s="54">
        <f t="shared" si="11"/>
        <v>45.48022598870056</v>
      </c>
      <c r="S18" s="53">
        <f t="shared" si="12"/>
        <v>54.51977401129944</v>
      </c>
      <c r="T18" s="99">
        <v>333</v>
      </c>
      <c r="U18" s="54">
        <f t="shared" si="13"/>
        <v>60.36036036036036</v>
      </c>
      <c r="V18" s="53">
        <f t="shared" si="14"/>
        <v>39.63963963963964</v>
      </c>
      <c r="Y18" s="48">
        <v>943</v>
      </c>
      <c r="Z18" s="95">
        <f t="shared" si="15"/>
        <v>182</v>
      </c>
      <c r="AA18" s="48">
        <v>22</v>
      </c>
      <c r="AB18" s="98">
        <v>115</v>
      </c>
      <c r="AC18" s="48">
        <v>859</v>
      </c>
      <c r="AD18" s="48">
        <v>386</v>
      </c>
      <c r="AE18" s="48">
        <v>132</v>
      </c>
      <c r="AG18" s="56">
        <v>52</v>
      </c>
      <c r="AH18" s="48">
        <v>109</v>
      </c>
      <c r="AI18" s="95">
        <f t="shared" si="16"/>
        <v>21</v>
      </c>
      <c r="AJ18" s="97">
        <v>42</v>
      </c>
      <c r="AL18" s="56">
        <v>0</v>
      </c>
    </row>
    <row r="19" spans="1:38" s="13" customFormat="1" ht="21" customHeight="1">
      <c r="A19" s="70" t="s">
        <v>53</v>
      </c>
      <c r="B19" s="99">
        <v>1668</v>
      </c>
      <c r="C19" s="54">
        <f t="shared" si="1"/>
        <v>48.980815347721816</v>
      </c>
      <c r="D19" s="53">
        <f t="shared" si="2"/>
        <v>51.019184652278184</v>
      </c>
      <c r="E19" s="99">
        <v>660</v>
      </c>
      <c r="F19" s="54">
        <f t="shared" si="3"/>
        <v>54.16666666666667</v>
      </c>
      <c r="G19" s="53">
        <f t="shared" si="4"/>
        <v>45.83333333333333</v>
      </c>
      <c r="H19" s="99">
        <v>177</v>
      </c>
      <c r="I19" s="54">
        <f t="shared" si="5"/>
        <v>81.35593220338983</v>
      </c>
      <c r="J19" s="53">
        <f t="shared" si="6"/>
        <v>18.64406779661017</v>
      </c>
      <c r="K19" s="99">
        <v>306</v>
      </c>
      <c r="L19" s="54">
        <f t="shared" si="7"/>
        <v>41.17647058823529</v>
      </c>
      <c r="M19" s="53">
        <f t="shared" si="8"/>
        <v>58.82352941176471</v>
      </c>
      <c r="N19" s="100">
        <v>1529</v>
      </c>
      <c r="O19" s="54">
        <f t="shared" si="9"/>
        <v>49.57488554610857</v>
      </c>
      <c r="P19" s="53">
        <f t="shared" si="10"/>
        <v>50.42511445389143</v>
      </c>
      <c r="Q19" s="99">
        <v>606</v>
      </c>
      <c r="R19" s="54">
        <f t="shared" si="11"/>
        <v>44.224422442244226</v>
      </c>
      <c r="S19" s="53">
        <f t="shared" si="12"/>
        <v>55.775577557755774</v>
      </c>
      <c r="T19" s="99">
        <v>367</v>
      </c>
      <c r="U19" s="54">
        <f t="shared" si="13"/>
        <v>52.58855585831063</v>
      </c>
      <c r="V19" s="53">
        <f t="shared" si="14"/>
        <v>47.41144414168937</v>
      </c>
      <c r="Y19" s="48">
        <v>851</v>
      </c>
      <c r="Z19" s="95">
        <f t="shared" si="15"/>
        <v>302.5</v>
      </c>
      <c r="AA19" s="48">
        <v>33</v>
      </c>
      <c r="AB19" s="98">
        <v>180</v>
      </c>
      <c r="AC19" s="48">
        <v>771</v>
      </c>
      <c r="AD19" s="48">
        <v>338</v>
      </c>
      <c r="AE19" s="48">
        <v>174</v>
      </c>
      <c r="AG19" s="56">
        <v>150</v>
      </c>
      <c r="AH19" s="48">
        <v>138</v>
      </c>
      <c r="AI19" s="95">
        <f t="shared" si="16"/>
        <v>14.5</v>
      </c>
      <c r="AJ19" s="97">
        <v>29</v>
      </c>
      <c r="AL19" s="56">
        <v>0</v>
      </c>
    </row>
    <row r="20" spans="1:38" s="13" customFormat="1" ht="21" customHeight="1">
      <c r="A20" s="70" t="s">
        <v>54</v>
      </c>
      <c r="B20" s="99">
        <v>989</v>
      </c>
      <c r="C20" s="54">
        <f t="shared" si="1"/>
        <v>59.75733063700708</v>
      </c>
      <c r="D20" s="53">
        <f t="shared" si="2"/>
        <v>40.24266936299292</v>
      </c>
      <c r="E20" s="99">
        <v>658</v>
      </c>
      <c r="F20" s="54">
        <f t="shared" si="3"/>
        <v>63.22188449848024</v>
      </c>
      <c r="G20" s="53">
        <f t="shared" si="4"/>
        <v>36.77811550151976</v>
      </c>
      <c r="H20" s="99">
        <v>171</v>
      </c>
      <c r="I20" s="54">
        <f t="shared" si="5"/>
        <v>87.13450292397661</v>
      </c>
      <c r="J20" s="53">
        <f t="shared" si="6"/>
        <v>12.865497076023392</v>
      </c>
      <c r="K20" s="99">
        <v>183</v>
      </c>
      <c r="L20" s="54">
        <f t="shared" si="7"/>
        <v>54.09836065573771</v>
      </c>
      <c r="M20" s="53">
        <f t="shared" si="8"/>
        <v>45.90163934426229</v>
      </c>
      <c r="N20" s="100">
        <v>919</v>
      </c>
      <c r="O20" s="54">
        <f t="shared" si="9"/>
        <v>60.93579978237214</v>
      </c>
      <c r="P20" s="53">
        <f t="shared" si="10"/>
        <v>39.06420021762786</v>
      </c>
      <c r="Q20" s="99">
        <v>369</v>
      </c>
      <c r="R20" s="54">
        <f t="shared" si="11"/>
        <v>57.72357723577235</v>
      </c>
      <c r="S20" s="53">
        <f t="shared" si="12"/>
        <v>42.27642276422765</v>
      </c>
      <c r="T20" s="99">
        <v>338</v>
      </c>
      <c r="U20" s="54">
        <f t="shared" si="13"/>
        <v>57.10059171597633</v>
      </c>
      <c r="V20" s="53">
        <f t="shared" si="14"/>
        <v>42.89940828402367</v>
      </c>
      <c r="Y20" s="48">
        <v>398</v>
      </c>
      <c r="Z20" s="95">
        <f t="shared" si="15"/>
        <v>242</v>
      </c>
      <c r="AA20" s="48">
        <v>22</v>
      </c>
      <c r="AB20" s="98">
        <v>83</v>
      </c>
      <c r="AC20" s="48">
        <v>359</v>
      </c>
      <c r="AD20" s="48">
        <v>156</v>
      </c>
      <c r="AE20" s="48">
        <v>145</v>
      </c>
      <c r="AG20" s="56">
        <v>165</v>
      </c>
      <c r="AH20" s="48">
        <v>70</v>
      </c>
      <c r="AI20" s="95">
        <f t="shared" si="16"/>
        <v>7</v>
      </c>
      <c r="AJ20" s="97">
        <v>14</v>
      </c>
      <c r="AL20" s="56">
        <v>1</v>
      </c>
    </row>
    <row r="21" spans="1:38" s="13" customFormat="1" ht="21" customHeight="1">
      <c r="A21" s="70" t="s">
        <v>55</v>
      </c>
      <c r="B21" s="99">
        <v>1404</v>
      </c>
      <c r="C21" s="54">
        <f t="shared" si="1"/>
        <v>51.99430199430199</v>
      </c>
      <c r="D21" s="53">
        <f t="shared" si="2"/>
        <v>48.00569800569801</v>
      </c>
      <c r="E21" s="99">
        <v>1177</v>
      </c>
      <c r="F21" s="54">
        <f t="shared" si="3"/>
        <v>51.401869158878505</v>
      </c>
      <c r="G21" s="53">
        <f t="shared" si="4"/>
        <v>48.598130841121495</v>
      </c>
      <c r="H21" s="99">
        <v>198</v>
      </c>
      <c r="I21" s="54">
        <f t="shared" si="5"/>
        <v>68.18181818181819</v>
      </c>
      <c r="J21" s="53">
        <f t="shared" si="6"/>
        <v>31.818181818181817</v>
      </c>
      <c r="K21" s="99">
        <v>285</v>
      </c>
      <c r="L21" s="54">
        <f t="shared" si="7"/>
        <v>56.49122807017544</v>
      </c>
      <c r="M21" s="53">
        <f t="shared" si="8"/>
        <v>43.50877192982456</v>
      </c>
      <c r="N21" s="100">
        <v>1381</v>
      </c>
      <c r="O21" s="54">
        <f t="shared" si="9"/>
        <v>52.35336712527155</v>
      </c>
      <c r="P21" s="53">
        <f t="shared" si="10"/>
        <v>47.64663287472845</v>
      </c>
      <c r="Q21" s="99">
        <v>559</v>
      </c>
      <c r="R21" s="54">
        <f t="shared" si="11"/>
        <v>54.56171735241503</v>
      </c>
      <c r="S21" s="53">
        <f t="shared" si="12"/>
        <v>45.43828264758497</v>
      </c>
      <c r="T21" s="99">
        <v>507</v>
      </c>
      <c r="U21" s="54">
        <f t="shared" si="13"/>
        <v>55.42406311637081</v>
      </c>
      <c r="V21" s="53">
        <f t="shared" si="14"/>
        <v>44.57593688362919</v>
      </c>
      <c r="Y21" s="48">
        <v>674</v>
      </c>
      <c r="Z21" s="95">
        <f t="shared" si="15"/>
        <v>572</v>
      </c>
      <c r="AA21" s="48">
        <v>63</v>
      </c>
      <c r="AB21" s="98">
        <v>124</v>
      </c>
      <c r="AC21" s="48">
        <v>658</v>
      </c>
      <c r="AD21" s="48">
        <v>254</v>
      </c>
      <c r="AE21" s="48">
        <v>226</v>
      </c>
      <c r="AG21" s="56">
        <v>398</v>
      </c>
      <c r="AH21" s="48">
        <v>144</v>
      </c>
      <c r="AI21" s="95">
        <f t="shared" si="16"/>
        <v>30</v>
      </c>
      <c r="AJ21" s="97">
        <v>60</v>
      </c>
      <c r="AL21" s="56">
        <v>0</v>
      </c>
    </row>
    <row r="22" spans="1:38" s="13" customFormat="1" ht="21" customHeight="1">
      <c r="A22" s="70" t="s">
        <v>56</v>
      </c>
      <c r="B22" s="99">
        <v>1868</v>
      </c>
      <c r="C22" s="54">
        <f t="shared" si="1"/>
        <v>60.4389721627409</v>
      </c>
      <c r="D22" s="53">
        <f t="shared" si="2"/>
        <v>39.5610278372591</v>
      </c>
      <c r="E22" s="99">
        <v>869</v>
      </c>
      <c r="F22" s="54">
        <f t="shared" si="3"/>
        <v>64.0391254315305</v>
      </c>
      <c r="G22" s="53">
        <f t="shared" si="4"/>
        <v>35.96087456846951</v>
      </c>
      <c r="H22" s="99">
        <v>208</v>
      </c>
      <c r="I22" s="54">
        <f t="shared" si="5"/>
        <v>90.86538461538461</v>
      </c>
      <c r="J22" s="53">
        <f t="shared" si="6"/>
        <v>9.134615384615383</v>
      </c>
      <c r="K22" s="99">
        <v>387</v>
      </c>
      <c r="L22" s="54">
        <f t="shared" si="7"/>
        <v>61.49870801033592</v>
      </c>
      <c r="M22" s="53">
        <f t="shared" si="8"/>
        <v>38.50129198966408</v>
      </c>
      <c r="N22" s="100">
        <v>1733</v>
      </c>
      <c r="O22" s="54">
        <f t="shared" si="9"/>
        <v>61.107905366416624</v>
      </c>
      <c r="P22" s="53">
        <f t="shared" si="10"/>
        <v>38.892094633583376</v>
      </c>
      <c r="Q22" s="99">
        <v>747</v>
      </c>
      <c r="R22" s="54">
        <f t="shared" si="11"/>
        <v>58.634538152610446</v>
      </c>
      <c r="S22" s="53">
        <f t="shared" si="12"/>
        <v>41.365461847389554</v>
      </c>
      <c r="T22" s="99">
        <v>593</v>
      </c>
      <c r="U22" s="54">
        <f t="shared" si="13"/>
        <v>59.359190556492415</v>
      </c>
      <c r="V22" s="53">
        <f t="shared" si="14"/>
        <v>40.640809443507585</v>
      </c>
      <c r="Y22" s="48">
        <v>739</v>
      </c>
      <c r="Z22" s="95">
        <f t="shared" si="15"/>
        <v>312.5</v>
      </c>
      <c r="AA22" s="48">
        <v>19</v>
      </c>
      <c r="AB22" s="98">
        <v>149</v>
      </c>
      <c r="AC22" s="48">
        <v>674</v>
      </c>
      <c r="AD22" s="48">
        <v>309</v>
      </c>
      <c r="AE22" s="48">
        <v>241</v>
      </c>
      <c r="AG22" s="56">
        <v>105</v>
      </c>
      <c r="AH22" s="48">
        <v>162</v>
      </c>
      <c r="AI22" s="95">
        <f t="shared" si="16"/>
        <v>45.5</v>
      </c>
      <c r="AJ22" s="97">
        <v>91</v>
      </c>
      <c r="AL22" s="56">
        <v>0</v>
      </c>
    </row>
    <row r="23" spans="1:38" s="13" customFormat="1" ht="21" customHeight="1">
      <c r="A23" s="70" t="s">
        <v>57</v>
      </c>
      <c r="B23" s="99">
        <v>3080</v>
      </c>
      <c r="C23" s="54">
        <f t="shared" si="1"/>
        <v>49.51298701298701</v>
      </c>
      <c r="D23" s="53">
        <f t="shared" si="2"/>
        <v>50.48701298701299</v>
      </c>
      <c r="E23" s="99">
        <v>828</v>
      </c>
      <c r="F23" s="54">
        <f t="shared" si="3"/>
        <v>62.92270531400966</v>
      </c>
      <c r="G23" s="53">
        <f t="shared" si="4"/>
        <v>37.07729468599034</v>
      </c>
      <c r="H23" s="99">
        <v>266</v>
      </c>
      <c r="I23" s="54">
        <f t="shared" si="5"/>
        <v>78.19548872180451</v>
      </c>
      <c r="J23" s="53">
        <f t="shared" si="6"/>
        <v>21.804511278195488</v>
      </c>
      <c r="K23" s="99">
        <v>472</v>
      </c>
      <c r="L23" s="54">
        <f t="shared" si="7"/>
        <v>47.03389830508474</v>
      </c>
      <c r="M23" s="53">
        <f t="shared" si="8"/>
        <v>52.96610169491526</v>
      </c>
      <c r="N23" s="100">
        <v>3004</v>
      </c>
      <c r="O23" s="54">
        <f t="shared" si="9"/>
        <v>50.03328894806924</v>
      </c>
      <c r="P23" s="53">
        <f t="shared" si="10"/>
        <v>49.96671105193076</v>
      </c>
      <c r="Q23" s="99">
        <v>1236</v>
      </c>
      <c r="R23" s="54">
        <f t="shared" si="11"/>
        <v>48.8673139158576</v>
      </c>
      <c r="S23" s="53">
        <f t="shared" si="12"/>
        <v>51.1326860841424</v>
      </c>
      <c r="T23" s="99">
        <v>746</v>
      </c>
      <c r="U23" s="54">
        <f t="shared" si="13"/>
        <v>55.76407506702413</v>
      </c>
      <c r="V23" s="53">
        <f t="shared" si="14"/>
        <v>44.23592493297587</v>
      </c>
      <c r="Y23" s="48">
        <v>1555</v>
      </c>
      <c r="Z23" s="95">
        <f t="shared" si="15"/>
        <v>307</v>
      </c>
      <c r="AA23" s="48">
        <v>58</v>
      </c>
      <c r="AB23" s="98">
        <v>250</v>
      </c>
      <c r="AC23" s="48">
        <v>1501</v>
      </c>
      <c r="AD23" s="48">
        <v>632</v>
      </c>
      <c r="AE23" s="48">
        <v>330</v>
      </c>
      <c r="AG23" s="56">
        <v>15</v>
      </c>
      <c r="AH23" s="48">
        <v>287</v>
      </c>
      <c r="AI23" s="95">
        <f t="shared" si="16"/>
        <v>5</v>
      </c>
      <c r="AJ23" s="97">
        <v>10</v>
      </c>
      <c r="AL23" s="56">
        <v>0</v>
      </c>
    </row>
    <row r="24" spans="1:38" s="13" customFormat="1" ht="21" customHeight="1">
      <c r="A24" s="70" t="s">
        <v>58</v>
      </c>
      <c r="B24" s="99">
        <v>1074</v>
      </c>
      <c r="C24" s="54">
        <f t="shared" si="1"/>
        <v>38.45437616387337</v>
      </c>
      <c r="D24" s="53">
        <f t="shared" si="2"/>
        <v>61.54562383612663</v>
      </c>
      <c r="E24" s="99">
        <v>1081</v>
      </c>
      <c r="F24" s="54">
        <f t="shared" si="3"/>
        <v>42.599444958371876</v>
      </c>
      <c r="G24" s="53">
        <f t="shared" si="4"/>
        <v>57.400555041628124</v>
      </c>
      <c r="H24" s="99">
        <v>108</v>
      </c>
      <c r="I24" s="54">
        <f t="shared" si="5"/>
        <v>45.370370370370374</v>
      </c>
      <c r="J24" s="53">
        <f t="shared" si="6"/>
        <v>54.629629629629626</v>
      </c>
      <c r="K24" s="99">
        <v>391</v>
      </c>
      <c r="L24" s="54">
        <f t="shared" si="7"/>
        <v>30.434782608695656</v>
      </c>
      <c r="M24" s="53">
        <f t="shared" si="8"/>
        <v>69.56521739130434</v>
      </c>
      <c r="N24" s="100">
        <v>993</v>
      </c>
      <c r="O24" s="54">
        <f t="shared" si="9"/>
        <v>38.670694864048336</v>
      </c>
      <c r="P24" s="53">
        <f t="shared" si="10"/>
        <v>61.329305135951664</v>
      </c>
      <c r="Q24" s="99">
        <v>250</v>
      </c>
      <c r="R24" s="54">
        <f t="shared" si="11"/>
        <v>33.2</v>
      </c>
      <c r="S24" s="53">
        <f t="shared" si="12"/>
        <v>66.8</v>
      </c>
      <c r="T24" s="99">
        <v>180</v>
      </c>
      <c r="U24" s="54">
        <f t="shared" si="13"/>
        <v>36.111111111111114</v>
      </c>
      <c r="V24" s="53">
        <f t="shared" si="14"/>
        <v>63.888888888888886</v>
      </c>
      <c r="Y24" s="48">
        <v>661</v>
      </c>
      <c r="Z24" s="95">
        <f t="shared" si="15"/>
        <v>620.5</v>
      </c>
      <c r="AA24" s="48">
        <v>59</v>
      </c>
      <c r="AB24" s="98">
        <v>272</v>
      </c>
      <c r="AC24" s="48">
        <v>609</v>
      </c>
      <c r="AD24" s="48">
        <v>167</v>
      </c>
      <c r="AE24" s="48">
        <v>115</v>
      </c>
      <c r="AG24" s="56">
        <v>433</v>
      </c>
      <c r="AH24" s="48">
        <v>141</v>
      </c>
      <c r="AI24" s="95">
        <f t="shared" si="16"/>
        <v>46.5</v>
      </c>
      <c r="AJ24" s="97">
        <v>93</v>
      </c>
      <c r="AL24" s="56">
        <v>0</v>
      </c>
    </row>
    <row r="25" spans="1:38" s="13" customFormat="1" ht="21" customHeight="1">
      <c r="A25" s="70" t="s">
        <v>59</v>
      </c>
      <c r="B25" s="99">
        <v>1862</v>
      </c>
      <c r="C25" s="54">
        <f t="shared" si="1"/>
        <v>49.24812030075187</v>
      </c>
      <c r="D25" s="53">
        <f t="shared" si="2"/>
        <v>50.75187969924813</v>
      </c>
      <c r="E25" s="99">
        <v>870</v>
      </c>
      <c r="F25" s="54">
        <f t="shared" si="3"/>
        <v>60.804597701149426</v>
      </c>
      <c r="G25" s="53">
        <f t="shared" si="4"/>
        <v>39.195402298850574</v>
      </c>
      <c r="H25" s="99">
        <v>238</v>
      </c>
      <c r="I25" s="54">
        <f t="shared" si="5"/>
        <v>75.63025210084034</v>
      </c>
      <c r="J25" s="53">
        <f t="shared" si="6"/>
        <v>24.369747899159663</v>
      </c>
      <c r="K25" s="99">
        <v>222</v>
      </c>
      <c r="L25" s="54">
        <f t="shared" si="7"/>
        <v>62.16216216216216</v>
      </c>
      <c r="M25" s="53">
        <f t="shared" si="8"/>
        <v>37.83783783783784</v>
      </c>
      <c r="N25" s="100">
        <v>1772</v>
      </c>
      <c r="O25" s="54">
        <f t="shared" si="9"/>
        <v>48.92776523702032</v>
      </c>
      <c r="P25" s="53">
        <f t="shared" si="10"/>
        <v>51.07223476297968</v>
      </c>
      <c r="Q25" s="99">
        <v>638</v>
      </c>
      <c r="R25" s="54">
        <f t="shared" si="11"/>
        <v>49.529780564263326</v>
      </c>
      <c r="S25" s="53">
        <f t="shared" si="12"/>
        <v>50.470219435736674</v>
      </c>
      <c r="T25" s="99">
        <v>480</v>
      </c>
      <c r="U25" s="54">
        <f t="shared" si="13"/>
        <v>57.29166666666667</v>
      </c>
      <c r="V25" s="53">
        <f t="shared" si="14"/>
        <v>42.70833333333333</v>
      </c>
      <c r="Y25" s="48">
        <v>945</v>
      </c>
      <c r="Z25" s="95">
        <f t="shared" si="15"/>
        <v>341</v>
      </c>
      <c r="AA25" s="48">
        <v>58</v>
      </c>
      <c r="AB25" s="98">
        <v>84</v>
      </c>
      <c r="AC25" s="48">
        <v>905</v>
      </c>
      <c r="AD25" s="48">
        <v>322</v>
      </c>
      <c r="AE25" s="48">
        <v>205</v>
      </c>
      <c r="AG25" s="56">
        <v>119</v>
      </c>
      <c r="AH25" s="48">
        <v>185</v>
      </c>
      <c r="AI25" s="95">
        <f t="shared" si="16"/>
        <v>37</v>
      </c>
      <c r="AJ25" s="97">
        <v>74</v>
      </c>
      <c r="AL25" s="56">
        <v>0</v>
      </c>
    </row>
    <row r="26" spans="1:38" s="13" customFormat="1" ht="21" customHeight="1">
      <c r="A26" s="70" t="s">
        <v>60</v>
      </c>
      <c r="B26" s="99">
        <v>2352</v>
      </c>
      <c r="C26" s="54">
        <f t="shared" si="1"/>
        <v>47.023809523809526</v>
      </c>
      <c r="D26" s="53">
        <f t="shared" si="2"/>
        <v>52.976190476190474</v>
      </c>
      <c r="E26" s="99">
        <v>1184</v>
      </c>
      <c r="F26" s="54">
        <f t="shared" si="3"/>
        <v>56.630067567567565</v>
      </c>
      <c r="G26" s="53">
        <f t="shared" si="4"/>
        <v>43.369932432432435</v>
      </c>
      <c r="H26" s="99">
        <v>300</v>
      </c>
      <c r="I26" s="54">
        <f t="shared" si="5"/>
        <v>72</v>
      </c>
      <c r="J26" s="53">
        <f t="shared" si="6"/>
        <v>28.000000000000004</v>
      </c>
      <c r="K26" s="99">
        <v>227</v>
      </c>
      <c r="L26" s="54">
        <f t="shared" si="7"/>
        <v>56.38766519823788</v>
      </c>
      <c r="M26" s="53">
        <f t="shared" si="8"/>
        <v>43.61233480176212</v>
      </c>
      <c r="N26" s="100">
        <v>2263</v>
      </c>
      <c r="O26" s="54">
        <f t="shared" si="9"/>
        <v>47.32655766681396</v>
      </c>
      <c r="P26" s="53">
        <f t="shared" si="10"/>
        <v>52.67344233318604</v>
      </c>
      <c r="Q26" s="99">
        <v>859</v>
      </c>
      <c r="R26" s="54">
        <f t="shared" si="11"/>
        <v>44.93597206053551</v>
      </c>
      <c r="S26" s="53">
        <f t="shared" si="12"/>
        <v>55.06402793946449</v>
      </c>
      <c r="T26" s="99">
        <v>572</v>
      </c>
      <c r="U26" s="54">
        <f t="shared" si="13"/>
        <v>50.52447552447553</v>
      </c>
      <c r="V26" s="53">
        <f t="shared" si="14"/>
        <v>49.47552447552447</v>
      </c>
      <c r="Y26" s="48">
        <v>1246</v>
      </c>
      <c r="Z26" s="95">
        <f t="shared" si="15"/>
        <v>513.5</v>
      </c>
      <c r="AA26" s="48">
        <v>84</v>
      </c>
      <c r="AB26" s="98">
        <v>99</v>
      </c>
      <c r="AC26" s="48">
        <v>1192</v>
      </c>
      <c r="AD26" s="48">
        <v>473</v>
      </c>
      <c r="AE26" s="48">
        <v>283</v>
      </c>
      <c r="AG26" s="56">
        <v>190</v>
      </c>
      <c r="AH26" s="48">
        <v>263</v>
      </c>
      <c r="AI26" s="95">
        <f t="shared" si="16"/>
        <v>60.5</v>
      </c>
      <c r="AJ26" s="97">
        <v>121</v>
      </c>
      <c r="AL26" s="56">
        <v>0</v>
      </c>
    </row>
    <row r="27" spans="1:38" s="13" customFormat="1" ht="21" customHeight="1">
      <c r="A27" s="70" t="s">
        <v>61</v>
      </c>
      <c r="B27" s="99">
        <v>1441</v>
      </c>
      <c r="C27" s="54">
        <f t="shared" si="1"/>
        <v>41.568355308813324</v>
      </c>
      <c r="D27" s="53">
        <f t="shared" si="2"/>
        <v>58.431644691186676</v>
      </c>
      <c r="E27" s="99">
        <v>966</v>
      </c>
      <c r="F27" s="54">
        <f t="shared" si="3"/>
        <v>44.824016563147</v>
      </c>
      <c r="G27" s="53">
        <f t="shared" si="4"/>
        <v>55.175983436853</v>
      </c>
      <c r="H27" s="99">
        <v>220</v>
      </c>
      <c r="I27" s="54">
        <f t="shared" si="5"/>
        <v>37.727272727272734</v>
      </c>
      <c r="J27" s="53">
        <f t="shared" si="6"/>
        <v>62.272727272727266</v>
      </c>
      <c r="K27" s="99">
        <v>438</v>
      </c>
      <c r="L27" s="54">
        <f t="shared" si="7"/>
        <v>29.680365296803657</v>
      </c>
      <c r="M27" s="53">
        <f t="shared" si="8"/>
        <v>70.31963470319634</v>
      </c>
      <c r="N27" s="100">
        <v>1412</v>
      </c>
      <c r="O27" s="54">
        <f t="shared" si="9"/>
        <v>41.713881019830026</v>
      </c>
      <c r="P27" s="53">
        <f t="shared" si="10"/>
        <v>58.286118980169974</v>
      </c>
      <c r="Q27" s="99">
        <v>483</v>
      </c>
      <c r="R27" s="54">
        <f t="shared" si="11"/>
        <v>40.78674948240165</v>
      </c>
      <c r="S27" s="53">
        <f t="shared" si="12"/>
        <v>59.21325051759835</v>
      </c>
      <c r="T27" s="99">
        <v>419</v>
      </c>
      <c r="U27" s="54">
        <f t="shared" si="13"/>
        <v>40.09546539379475</v>
      </c>
      <c r="V27" s="53">
        <f t="shared" si="14"/>
        <v>59.90453460620525</v>
      </c>
      <c r="Y27" s="48">
        <v>842</v>
      </c>
      <c r="Z27" s="95">
        <f t="shared" si="15"/>
        <v>533</v>
      </c>
      <c r="AA27" s="48">
        <v>137</v>
      </c>
      <c r="AB27" s="98">
        <v>307</v>
      </c>
      <c r="AC27" s="48">
        <v>823</v>
      </c>
      <c r="AD27" s="48">
        <v>286</v>
      </c>
      <c r="AE27" s="48">
        <v>251</v>
      </c>
      <c r="AG27" s="56">
        <v>192</v>
      </c>
      <c r="AH27" s="48">
        <v>308</v>
      </c>
      <c r="AI27" s="95">
        <f t="shared" si="16"/>
        <v>33</v>
      </c>
      <c r="AJ27" s="97">
        <v>66</v>
      </c>
      <c r="AL27" s="56">
        <v>1</v>
      </c>
    </row>
    <row r="28" spans="1:38" s="13" customFormat="1" ht="21" customHeight="1">
      <c r="A28" s="70" t="s">
        <v>62</v>
      </c>
      <c r="B28" s="99">
        <v>2648</v>
      </c>
      <c r="C28" s="54">
        <f t="shared" si="1"/>
        <v>56.873111782477345</v>
      </c>
      <c r="D28" s="53">
        <f t="shared" si="2"/>
        <v>43.126888217522655</v>
      </c>
      <c r="E28" s="99">
        <v>1088</v>
      </c>
      <c r="F28" s="54">
        <f t="shared" si="3"/>
        <v>60.70772058823529</v>
      </c>
      <c r="G28" s="53">
        <f t="shared" si="4"/>
        <v>39.29227941176471</v>
      </c>
      <c r="H28" s="99">
        <v>258</v>
      </c>
      <c r="I28" s="54">
        <f t="shared" si="5"/>
        <v>70.15503875968993</v>
      </c>
      <c r="J28" s="53">
        <f t="shared" si="6"/>
        <v>29.844961240310074</v>
      </c>
      <c r="K28" s="99">
        <v>351</v>
      </c>
      <c r="L28" s="54">
        <f t="shared" si="7"/>
        <v>32.47863247863248</v>
      </c>
      <c r="M28" s="53">
        <f t="shared" si="8"/>
        <v>67.52136752136752</v>
      </c>
      <c r="N28" s="100">
        <v>2458</v>
      </c>
      <c r="O28" s="54">
        <f t="shared" si="9"/>
        <v>57.851912123677785</v>
      </c>
      <c r="P28" s="53">
        <f t="shared" si="10"/>
        <v>42.148087876322215</v>
      </c>
      <c r="Q28" s="99">
        <v>949</v>
      </c>
      <c r="R28" s="54">
        <f t="shared" si="11"/>
        <v>58.69336143308746</v>
      </c>
      <c r="S28" s="53">
        <f t="shared" si="12"/>
        <v>41.30663856691254</v>
      </c>
      <c r="T28" s="99">
        <v>858</v>
      </c>
      <c r="U28" s="54">
        <f t="shared" si="13"/>
        <v>63.17016317016317</v>
      </c>
      <c r="V28" s="53">
        <f t="shared" si="14"/>
        <v>36.82983682983683</v>
      </c>
      <c r="Y28" s="48">
        <v>1142</v>
      </c>
      <c r="Z28" s="95">
        <f t="shared" si="15"/>
        <v>427.5</v>
      </c>
      <c r="AA28" s="48">
        <v>77</v>
      </c>
      <c r="AB28" s="98">
        <v>237</v>
      </c>
      <c r="AC28" s="48">
        <v>1036</v>
      </c>
      <c r="AD28" s="48">
        <v>392</v>
      </c>
      <c r="AE28" s="48">
        <v>316</v>
      </c>
      <c r="AG28" s="56">
        <v>99</v>
      </c>
      <c r="AH28" s="48">
        <v>297</v>
      </c>
      <c r="AI28" s="95">
        <f t="shared" si="16"/>
        <v>31.5</v>
      </c>
      <c r="AJ28" s="97">
        <v>63</v>
      </c>
      <c r="AL28" s="56">
        <v>0</v>
      </c>
    </row>
  </sheetData>
  <sheetProtection/>
  <mergeCells count="12">
    <mergeCell ref="AG4:AI4"/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Y4:AE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2018-08-09T09:53:28Z</cp:lastPrinted>
  <dcterms:created xsi:type="dcterms:W3CDTF">2006-09-16T00:00:00Z</dcterms:created>
  <dcterms:modified xsi:type="dcterms:W3CDTF">2019-01-10T14:06:04Z</dcterms:modified>
  <cp:category/>
  <cp:version/>
  <cp:contentType/>
  <cp:contentStatus/>
</cp:coreProperties>
</file>