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2390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'2'!$A$1:$F$13</definedName>
    <definedName name="_xlnm.Print_Area" localSheetId="1">'3'!$A$1:$V$28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<sst xmlns="http://schemas.openxmlformats.org/spreadsheetml/2006/main" count="86" uniqueCount="65">
  <si>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</si>
  <si>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</si>
  <si>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</si>
  <si>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</si>
  <si>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</si>
  <si>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</si>
  <si>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</si>
  <si>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</si>
  <si>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</si>
  <si>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</si>
  <si>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</si>
  <si>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</si>
  <si>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</si>
  <si>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</si>
  <si>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</si>
  <si>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</si>
  <si>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</si>
  <si>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</si>
  <si>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</si>
  <si>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</si>
  <si>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</si>
  <si>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</si>
  <si>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 xml:space="preserve"> з них, отримували допомогу по безробіттю</t>
  </si>
  <si>
    <t>Миколаївська область</t>
  </si>
  <si>
    <t>Станом на кінець звітного періоду</t>
  </si>
  <si>
    <t>женщини</t>
  </si>
  <si>
    <t>всего</t>
  </si>
  <si>
    <t>обучение</t>
  </si>
  <si>
    <t>гром</t>
  </si>
  <si>
    <t>проор</t>
  </si>
  <si>
    <t>на дату</t>
  </si>
  <si>
    <t>трудоустройство</t>
  </si>
  <si>
    <t>безр</t>
  </si>
  <si>
    <t>облик</t>
  </si>
  <si>
    <t>сам</t>
  </si>
  <si>
    <t>громадськи</t>
  </si>
  <si>
    <t>расчет самос</t>
  </si>
  <si>
    <t xml:space="preserve">  Структура зареєстрованих безробітних за статтю, охоплених заходами активної політики сприяння зайнятості </t>
  </si>
  <si>
    <t>допомога</t>
  </si>
  <si>
    <t xml:space="preserve"> труд</t>
  </si>
  <si>
    <t>чоловіки, 
%</t>
  </si>
  <si>
    <t>жінки,
%</t>
  </si>
  <si>
    <t>по Миколаївській області за січень-листопад 2018 року</t>
  </si>
  <si>
    <t>Миколаївський МЦЗ</t>
  </si>
  <si>
    <t>Южноукраїнська МФ МОЦЗ</t>
  </si>
  <si>
    <t>Первомайська МРФ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</si>
  <si>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</si>
  <si>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</si>
  <si>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</si>
  <si>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</si>
  <si>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Братська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</si>
  <si>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</si>
  <si>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</si>
  <si>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</si>
  <si>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</si>
  <si>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</si>
  <si>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</si>
  <si>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</si>
  <si>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</si>
  <si>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</si>
  <si>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Новобузька РФ МОЦЗ</t>
  </si>
  <si>
    <t>Новоодеська РФ МОЦЗ</t>
  </si>
  <si>
    <t>Очаківська МРФ МОЦЗ</t>
  </si>
  <si>
    <t>Снігурівська РФ МОЦЗ</t>
  </si>
  <si>
    <t>Надання послуг Миколаївською обласною службою зайнятості зареєстрованим безробітним та іншим категоріям громадян за січень-листопад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</si>
</sst>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4" fillId="0" borderId="0" xfId="503" applyNumberFormat="1" applyFont="1" applyFill="1" applyAlignment="1" applyProtection="1">
      <alignment horizontal="center"/>
      <protection locked="0"/>
    </xf>
    <xf numFmtId="1" fontId="30" fillId="0" borderId="0" xfId="503" applyNumberFormat="1" applyFont="1" applyFill="1" applyProtection="1">
      <alignment/>
      <protection locked="0"/>
    </xf>
    <xf numFmtId="1" fontId="30" fillId="0" borderId="0" xfId="503" applyNumberFormat="1" applyFont="1" applyFill="1" applyBorder="1" applyAlignment="1" applyProtection="1">
      <alignment horizontal="right"/>
      <protection locked="0"/>
    </xf>
    <xf numFmtId="1" fontId="46" fillId="0" borderId="0" xfId="503" applyNumberFormat="1" applyFont="1" applyFill="1" applyBorder="1" applyAlignment="1" applyProtection="1">
      <alignment/>
      <protection locked="0"/>
    </xf>
    <xf numFmtId="3" fontId="45" fillId="0" borderId="0" xfId="503" applyNumberFormat="1" applyFont="1" applyFill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3" fillId="0" borderId="0" xfId="503" applyNumberFormat="1" applyFont="1" applyFill="1" applyAlignment="1" applyProtection="1">
      <alignment horizontal="left"/>
      <protection locked="0"/>
    </xf>
    <xf numFmtId="1" fontId="43" fillId="0" borderId="0" xfId="503" applyNumberFormat="1" applyFont="1" applyFill="1" applyBorder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4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3" fillId="0" borderId="0" xfId="505" applyFont="1">
      <alignment/>
      <protection/>
    </xf>
    <xf numFmtId="0" fontId="47" fillId="0" borderId="0" xfId="505" applyFont="1" applyFill="1" applyAlignment="1">
      <alignment/>
      <protection/>
    </xf>
    <xf numFmtId="0" fontId="47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4" fillId="0" borderId="22" xfId="505" applyFont="1" applyBorder="1" applyAlignment="1">
      <alignment horizontal="center" vertical="center" wrapText="1"/>
      <protection/>
    </xf>
    <xf numFmtId="0" fontId="44" fillId="17" borderId="3" xfId="505" applyFont="1" applyFill="1" applyBorder="1" applyAlignment="1">
      <alignment horizontal="center" vertical="center" wrapText="1"/>
      <protection/>
    </xf>
    <xf numFmtId="0" fontId="30" fillId="0" borderId="0" xfId="506" applyFont="1" applyAlignment="1">
      <alignment vertical="center" wrapText="1"/>
      <protection/>
    </xf>
    <xf numFmtId="0" fontId="49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81" fontId="49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17" borderId="0" xfId="505" applyFont="1" applyFill="1">
      <alignment/>
      <protection/>
    </xf>
    <xf numFmtId="3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/>
      <protection locked="0"/>
    </xf>
    <xf numFmtId="1" fontId="53" fillId="0" borderId="3" xfId="503" applyNumberFormat="1" applyFont="1" applyFill="1" applyBorder="1" applyAlignment="1" applyProtection="1">
      <alignment horizontal="center" vertical="center"/>
      <protection/>
    </xf>
    <xf numFmtId="3" fontId="53" fillId="0" borderId="3" xfId="503" applyNumberFormat="1" applyFont="1" applyFill="1" applyBorder="1" applyAlignment="1" applyProtection="1">
      <alignment horizontal="center" vertical="center"/>
      <protection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4" fillId="0" borderId="0" xfId="506" applyFont="1" applyAlignment="1">
      <alignment vertical="center" wrapText="1"/>
      <protection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181" fontId="44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30" fillId="0" borderId="0" xfId="503" applyNumberFormat="1" applyFont="1" applyFill="1" applyBorder="1" applyAlignment="1" applyProtection="1">
      <alignment horizontal="center"/>
      <protection locked="0"/>
    </xf>
    <xf numFmtId="1" fontId="52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5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5" fillId="0" borderId="3" xfId="503" applyNumberFormat="1" applyFont="1" applyFill="1" applyBorder="1" applyAlignment="1" applyProtection="1">
      <alignment horizontal="center" vertical="center"/>
      <protection/>
    </xf>
    <xf numFmtId="181" fontId="56" fillId="0" borderId="3" xfId="503" applyNumberFormat="1" applyFont="1" applyFill="1" applyBorder="1" applyAlignment="1" applyProtection="1">
      <alignment horizontal="center" vertical="center"/>
      <protection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81" fontId="44" fillId="0" borderId="3" xfId="500" applyNumberFormat="1" applyFont="1" applyFill="1" applyBorder="1" applyAlignment="1">
      <alignment horizontal="center" vertical="center" wrapText="1"/>
      <protection/>
    </xf>
    <xf numFmtId="182" fontId="44" fillId="0" borderId="3" xfId="500" applyNumberFormat="1" applyFont="1" applyFill="1" applyBorder="1" applyAlignment="1">
      <alignment horizontal="center" vertical="center"/>
      <protection/>
    </xf>
    <xf numFmtId="3" fontId="4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03" applyNumberFormat="1" applyFont="1" applyFill="1" applyBorder="1" applyAlignment="1" applyProtection="1">
      <alignment vertical="center"/>
      <protection locked="0"/>
    </xf>
    <xf numFmtId="3" fontId="50" fillId="0" borderId="23" xfId="503" applyNumberFormat="1" applyFont="1" applyFill="1" applyBorder="1" applyAlignment="1" applyProtection="1">
      <alignment horizontal="center" vertical="center" wrapText="1" shrinkToFit="1"/>
      <protection/>
    </xf>
    <xf numFmtId="1" fontId="53" fillId="0" borderId="3" xfId="503" applyNumberFormat="1" applyFont="1" applyFill="1" applyBorder="1" applyAlignment="1" applyProtection="1">
      <alignment horizontal="center" vertical="center"/>
      <protection locked="0"/>
    </xf>
    <xf numFmtId="1" fontId="20" fillId="0" borderId="0" xfId="503" applyNumberFormat="1" applyFont="1" applyFill="1" applyBorder="1" applyAlignment="1" applyProtection="1">
      <alignment vertical="center"/>
      <protection locked="0"/>
    </xf>
    <xf numFmtId="1" fontId="20" fillId="0" borderId="3" xfId="503" applyNumberFormat="1" applyFont="1" applyFill="1" applyBorder="1" applyAlignment="1" applyProtection="1">
      <alignment wrapText="1"/>
      <protection locked="0"/>
    </xf>
    <xf numFmtId="1" fontId="20" fillId="0" borderId="0" xfId="503" applyNumberFormat="1" applyFont="1" applyFill="1" applyBorder="1" applyAlignment="1" applyProtection="1">
      <alignment wrapText="1"/>
      <protection locked="0"/>
    </xf>
    <xf numFmtId="1" fontId="21" fillId="17" borderId="3" xfId="505" applyNumberFormat="1" applyFont="1" applyFill="1" applyBorder="1" applyAlignment="1">
      <alignment horizontal="center" vertical="center" wrapText="1"/>
      <protection/>
    </xf>
    <xf numFmtId="3" fontId="21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3" fillId="0" borderId="0" xfId="506" applyNumberFormat="1" applyFont="1" applyFill="1" applyAlignment="1">
      <alignment vertical="center" wrapText="1"/>
      <protection/>
    </xf>
    <xf numFmtId="1" fontId="62" fillId="0" borderId="0" xfId="503" applyNumberFormat="1" applyFont="1" applyFill="1" applyBorder="1" applyAlignment="1" applyProtection="1">
      <alignment vertical="center"/>
      <protection locked="0"/>
    </xf>
    <xf numFmtId="3" fontId="51" fillId="0" borderId="23" xfId="503" applyNumberFormat="1" applyFont="1" applyFill="1" applyBorder="1" applyAlignment="1" applyProtection="1">
      <alignment horizontal="center" vertical="center" wrapText="1" shrinkToFit="1"/>
      <protection/>
    </xf>
    <xf numFmtId="3" fontId="22" fillId="0" borderId="23" xfId="503" applyNumberFormat="1" applyFont="1" applyFill="1" applyBorder="1" applyAlignment="1" applyProtection="1">
      <alignment horizontal="center" vertical="center" wrapText="1" shrinkToFit="1"/>
      <protection/>
    </xf>
    <xf numFmtId="1" fontId="22" fillId="0" borderId="3" xfId="503" applyNumberFormat="1" applyFont="1" applyFill="1" applyBorder="1" applyAlignment="1" applyProtection="1">
      <alignment horizontal="center" vertical="center"/>
      <protection locked="0"/>
    </xf>
    <xf numFmtId="0" fontId="60" fillId="0" borderId="0" xfId="505" applyFont="1" applyFill="1" applyAlignment="1">
      <alignment horizontal="center" vertical="center" wrapText="1"/>
      <protection/>
    </xf>
    <xf numFmtId="0" fontId="48" fillId="0" borderId="0" xfId="505" applyFont="1" applyFill="1" applyAlignment="1">
      <alignment horizontal="center"/>
      <protection/>
    </xf>
    <xf numFmtId="0" fontId="58" fillId="0" borderId="24" xfId="506" applyFont="1" applyBorder="1" applyAlignment="1">
      <alignment horizontal="right" vertical="center" wrapText="1"/>
      <protection/>
    </xf>
    <xf numFmtId="0" fontId="59" fillId="0" borderId="25" xfId="506" applyFont="1" applyBorder="1" applyAlignment="1">
      <alignment horizontal="right" vertical="center" wrapText="1"/>
      <protection/>
    </xf>
    <xf numFmtId="0" fontId="59" fillId="0" borderId="26" xfId="506" applyFont="1" applyBorder="1" applyAlignment="1">
      <alignment horizontal="right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22" fillId="0" borderId="29" xfId="503" applyNumberFormat="1" applyFont="1" applyFill="1" applyBorder="1" applyAlignment="1" applyProtection="1">
      <alignment horizontal="center" vertical="center" wrapText="1"/>
      <protection/>
    </xf>
    <xf numFmtId="1" fontId="62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0" xfId="503" applyNumberFormat="1" applyFont="1" applyFill="1" applyBorder="1" applyAlignment="1" applyProtection="1">
      <alignment horizontal="center" vertical="center"/>
      <protection locked="0"/>
    </xf>
    <xf numFmtId="1" fontId="31" fillId="0" borderId="0" xfId="503" applyNumberFormat="1" applyFont="1" applyFill="1" applyAlignment="1" applyProtection="1">
      <alignment horizontal="center" vertical="center" wrapText="1"/>
      <protection locked="0"/>
    </xf>
    <xf numFmtId="1" fontId="44" fillId="0" borderId="0" xfId="503" applyNumberFormat="1" applyFont="1" applyFill="1" applyBorder="1" applyAlignment="1" applyProtection="1">
      <alignment horizontal="center"/>
      <protection locked="0"/>
    </xf>
    <xf numFmtId="1" fontId="51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9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03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03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left" wrapText="1" shrinkToFit="1"/>
      <protection locked="0"/>
    </xf>
    <xf numFmtId="1" fontId="20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56" fillId="0" borderId="3" xfId="504" applyFont="1" applyFill="1" applyBorder="1" applyAlignment="1" applyProtection="1">
      <alignment horizontal="left" vertical="center" wrapText="1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horizontal="left" vertical="center" wrapText="1" shrinkToFit="1"/>
      <protection/>
    </xf>
    <xf numFmtId="0" fontId="57" fillId="0" borderId="3" xfId="0" applyFont="1" applyFill="1" applyBorder="1" applyAlignment="1">
      <alignment horizontal="center" vertical="center"/>
    </xf>
  </cellXfs>
  <cellStyles count="54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Підсумок" xfId="507"/>
    <cellStyle name="Підсумок 2" xfId="508"/>
    <cellStyle name="Плохой" xfId="509"/>
    <cellStyle name="Плохой 2" xfId="510"/>
    <cellStyle name="Плохой 2 2" xfId="511"/>
    <cellStyle name="Плохой 3" xfId="512"/>
    <cellStyle name="Плохой 4" xfId="513"/>
    <cellStyle name="Плохой 5" xfId="514"/>
    <cellStyle name="Поганий" xfId="515"/>
    <cellStyle name="Поганий 2" xfId="516"/>
    <cellStyle name="Пояснение" xfId="517"/>
    <cellStyle name="Пояснение 2" xfId="518"/>
    <cellStyle name="Пояснение 3" xfId="519"/>
    <cellStyle name="Пояснение 4" xfId="520"/>
    <cellStyle name="Пояснение 5" xfId="521"/>
    <cellStyle name="Примечание" xfId="522"/>
    <cellStyle name="Примечание 2" xfId="523"/>
    <cellStyle name="Примечание 2 2" xfId="524"/>
    <cellStyle name="Примечание 3" xfId="525"/>
    <cellStyle name="Примечание 4" xfId="526"/>
    <cellStyle name="Примечание 5" xfId="527"/>
    <cellStyle name="Примітка" xfId="528"/>
    <cellStyle name="Примітка 2" xfId="529"/>
    <cellStyle name="Percent" xfId="530"/>
    <cellStyle name="Результат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ередній" xfId="537"/>
    <cellStyle name="Середній 2" xfId="538"/>
    <cellStyle name="Стиль 1" xfId="539"/>
    <cellStyle name="Стиль 1 2" xfId="540"/>
    <cellStyle name="Текст попередження" xfId="541"/>
    <cellStyle name="Текст попередження 2" xfId="542"/>
    <cellStyle name="Текст пояснення" xfId="543"/>
    <cellStyle name="Текст пояснення 2" xfId="544"/>
    <cellStyle name="Текст предупреждения" xfId="545"/>
    <cellStyle name="Текст предупреждения 2" xfId="546"/>
    <cellStyle name="Текст предупреждения 3" xfId="547"/>
    <cellStyle name="Текст предупреждения 4" xfId="548"/>
    <cellStyle name="Текст предупреждения 5" xfId="549"/>
    <cellStyle name="Тысячи [0]_Анализ" xfId="550"/>
    <cellStyle name="Тысячи_Анализ" xfId="551"/>
    <cellStyle name="Comma" xfId="552"/>
    <cellStyle name="Comma [0]" xfId="553"/>
    <cellStyle name="ФинᎰнсовый_Лист1 (3)_1" xfId="554"/>
    <cellStyle name="Хороший" xfId="555"/>
    <cellStyle name="Хороший 2" xfId="556"/>
    <cellStyle name="Хороший 2 2" xfId="557"/>
    <cellStyle name="Хороший 3" xfId="5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tabSelected="1" view="pageBreakPreview" zoomScale="70" zoomScaleNormal="70" zoomScaleSheetLayoutView="70" zoomScalePageLayoutView="0" workbookViewId="0" topLeftCell="A1">
      <selection activeCell="J6" sqref="J6"/>
    </sheetView>
  </sheetViews>
  <sheetFormatPr defaultColWidth="0" defaultRowHeight="15"/>
  <cols>
    <col min="1" max="1" width="51.140625" style="14" customWidth="1"/>
    <col min="2" max="2" width="18.421875" style="14" customWidth="1"/>
    <col min="3" max="3" width="15.8515625" style="31" customWidth="1"/>
    <col min="4" max="4" width="12.7109375" style="31" customWidth="1"/>
    <col min="5" max="5" width="14.7109375" style="31" customWidth="1"/>
    <col min="6" max="6" width="12.421875" style="31" customWidth="1"/>
    <col min="7" max="7" width="11.28125" style="14" bestFit="1" customWidth="1"/>
    <col min="8" max="254" width="9.140625" style="14" customWidth="1"/>
    <col min="255" max="255" width="54.28125" style="14" customWidth="1"/>
    <col min="256" max="16384" width="0" style="14" hidden="1" customWidth="1"/>
  </cols>
  <sheetData>
    <row r="1" spans="1:6" ht="58.5" customHeight="1">
      <c r="A1" s="73" t="s">
        <v>64</v>
      </c>
      <c r="B1" s="73"/>
      <c r="C1" s="73"/>
      <c r="D1" s="73"/>
      <c r="E1" s="73"/>
      <c r="F1" s="73"/>
    </row>
    <row r="2" spans="1:6" s="15" customFormat="1" ht="21" customHeight="1">
      <c r="A2" s="74" t="s">
        <v>10</v>
      </c>
      <c r="B2" s="74"/>
      <c r="C2" s="74"/>
      <c r="D2" s="74"/>
      <c r="E2" s="74"/>
      <c r="F2" s="74"/>
    </row>
    <row r="3" spans="1:6" ht="18" customHeight="1">
      <c r="A3" s="16"/>
      <c r="B3" s="16"/>
      <c r="C3" s="16"/>
      <c r="D3" s="16"/>
      <c r="E3" s="16"/>
      <c r="F3" s="17" t="s">
        <v>21</v>
      </c>
    </row>
    <row r="4" spans="1:6" s="23" customFormat="1" ht="57" customHeight="1">
      <c r="A4" s="18" t="s">
        <v>11</v>
      </c>
      <c r="B4" s="19" t="s">
        <v>12</v>
      </c>
      <c r="C4" s="20" t="s">
        <v>2</v>
      </c>
      <c r="D4" s="21" t="s">
        <v>13</v>
      </c>
      <c r="E4" s="20" t="s">
        <v>0</v>
      </c>
      <c r="F4" s="22" t="s">
        <v>14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15</v>
      </c>
      <c r="B6" s="41">
        <f>3!B7</f>
        <v>42235</v>
      </c>
      <c r="C6" s="42">
        <f>B6-E6</f>
        <v>19869</v>
      </c>
      <c r="D6" s="45">
        <f>C6/B6*100</f>
        <v>47.04392091866935</v>
      </c>
      <c r="E6" s="44">
        <f>3!Y7</f>
        <v>22366</v>
      </c>
      <c r="F6" s="45">
        <f>E6/B6*100</f>
        <v>52.95607908133066</v>
      </c>
      <c r="G6" s="26"/>
    </row>
    <row r="7" spans="1:7" s="24" customFormat="1" ht="46.5" customHeight="1">
      <c r="A7" s="27" t="s">
        <v>18</v>
      </c>
      <c r="B7" s="67">
        <f>3!E7</f>
        <v>26525</v>
      </c>
      <c r="C7" s="66">
        <f>B7-E7</f>
        <v>14107.5</v>
      </c>
      <c r="D7" s="45">
        <f>C7/B7*100</f>
        <v>53.1856738925542</v>
      </c>
      <c r="E7" s="44">
        <f>3!Z7</f>
        <v>12417.5</v>
      </c>
      <c r="F7" s="45">
        <f>E7/B7*100</f>
        <v>46.81432610744581</v>
      </c>
      <c r="G7" s="68"/>
    </row>
    <row r="8" spans="1:7" s="24" customFormat="1" ht="34.5" customHeight="1">
      <c r="A8" s="28" t="s">
        <v>16</v>
      </c>
      <c r="B8" s="43">
        <f>3!H7</f>
        <v>5518</v>
      </c>
      <c r="C8" s="42">
        <f>B8-E8</f>
        <v>3490</v>
      </c>
      <c r="D8" s="45">
        <f>C8/B8*100</f>
        <v>63.24755346139905</v>
      </c>
      <c r="E8" s="44">
        <f>3!AA7</f>
        <v>2028</v>
      </c>
      <c r="F8" s="45">
        <f>E8/B8*100</f>
        <v>36.75244653860094</v>
      </c>
      <c r="G8" s="26"/>
    </row>
    <row r="9" spans="1:7" s="24" customFormat="1" ht="62.25" customHeight="1">
      <c r="A9" s="28" t="s">
        <v>5</v>
      </c>
      <c r="B9" s="43">
        <f>3!K7</f>
        <v>7531</v>
      </c>
      <c r="C9" s="42">
        <f>B9-E9</f>
        <v>3471</v>
      </c>
      <c r="D9" s="45">
        <f>C9/B9*100</f>
        <v>46.08949674677998</v>
      </c>
      <c r="E9" s="44">
        <f>3!AB7+3!AL7</f>
        <v>4060</v>
      </c>
      <c r="F9" s="45">
        <f>E9/B9*100</f>
        <v>53.91050325322002</v>
      </c>
      <c r="G9" s="26"/>
    </row>
    <row r="10" spans="1:7" s="29" customFormat="1" ht="48.75" customHeight="1">
      <c r="A10" s="28" t="s">
        <v>17</v>
      </c>
      <c r="B10" s="43">
        <f>3!N7</f>
        <v>40181</v>
      </c>
      <c r="C10" s="42">
        <f>B10-E10</f>
        <v>19001</v>
      </c>
      <c r="D10" s="45">
        <f>C10/B10*100</f>
        <v>47.28851944949105</v>
      </c>
      <c r="E10" s="44">
        <f>3!AC7</f>
        <v>21180</v>
      </c>
      <c r="F10" s="45">
        <f>E10/B10*100</f>
        <v>52.71148055050895</v>
      </c>
      <c r="G10" s="26"/>
    </row>
    <row r="11" spans="1:7" s="29" customFormat="1" ht="45" customHeight="1">
      <c r="A11" s="75" t="s">
        <v>24</v>
      </c>
      <c r="B11" s="76"/>
      <c r="C11" s="76"/>
      <c r="D11" s="76"/>
      <c r="E11" s="76"/>
      <c r="F11" s="77"/>
      <c r="G11" s="26"/>
    </row>
    <row r="12" spans="1:8" ht="42.75" customHeight="1">
      <c r="A12" s="30" t="s">
        <v>19</v>
      </c>
      <c r="B12" s="46">
        <f>3!Q7</f>
        <v>14322</v>
      </c>
      <c r="C12" s="47">
        <f>B12-E12</f>
        <v>6275</v>
      </c>
      <c r="D12" s="57">
        <f>C12/B12*100</f>
        <v>43.81371316855188</v>
      </c>
      <c r="E12" s="47">
        <f>3!AD7</f>
        <v>8047</v>
      </c>
      <c r="F12" s="58">
        <f>E12/B12*100</f>
        <v>56.186286831448115</v>
      </c>
      <c r="G12" s="26"/>
      <c r="H12" s="29"/>
    </row>
    <row r="13" spans="1:7" ht="48.75" customHeight="1">
      <c r="A13" s="30" t="s">
        <v>22</v>
      </c>
      <c r="B13" s="46">
        <f>3!T7</f>
        <v>10070</v>
      </c>
      <c r="C13" s="47">
        <f>B13-E13</f>
        <v>4752</v>
      </c>
      <c r="D13" s="57">
        <f>C13/B13*100</f>
        <v>47.1896722939424</v>
      </c>
      <c r="E13" s="47">
        <f>3!AE7</f>
        <v>5318</v>
      </c>
      <c r="F13" s="58">
        <f>E13/B13*100</f>
        <v>52.81032770605759</v>
      </c>
      <c r="G13" s="2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28"/>
  <sheetViews>
    <sheetView zoomScale="90" zoomScaleNormal="90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26.140625" style="8" customWidth="1"/>
    <col min="2" max="2" width="7.8515625" style="59" customWidth="1"/>
    <col min="3" max="3" width="8.140625" style="5" customWidth="1"/>
    <col min="4" max="4" width="6.28125" style="5" customWidth="1"/>
    <col min="5" max="5" width="7.7109375" style="5" customWidth="1"/>
    <col min="6" max="6" width="8.421875" style="5" customWidth="1"/>
    <col min="7" max="7" width="6.8515625" style="5" customWidth="1"/>
    <col min="8" max="8" width="6.7109375" style="5" customWidth="1"/>
    <col min="9" max="9" width="8.421875" style="5" customWidth="1"/>
    <col min="10" max="11" width="7.00390625" style="5" customWidth="1"/>
    <col min="12" max="12" width="8.28125" style="5" customWidth="1"/>
    <col min="13" max="13" width="6.57421875" style="5" customWidth="1"/>
    <col min="14" max="14" width="7.7109375" style="5" customWidth="1"/>
    <col min="15" max="15" width="8.28125" style="5" customWidth="1"/>
    <col min="16" max="16" width="6.57421875" style="5" customWidth="1"/>
    <col min="17" max="17" width="7.7109375" style="5" customWidth="1"/>
    <col min="18" max="18" width="8.140625" style="5" customWidth="1"/>
    <col min="19" max="19" width="7.140625" style="5" customWidth="1"/>
    <col min="20" max="20" width="8.140625" style="5" customWidth="1"/>
    <col min="21" max="21" width="8.421875" style="5" customWidth="1"/>
    <col min="22" max="22" width="8.00390625" style="2" customWidth="1"/>
    <col min="23" max="23" width="8.140625" style="2" customWidth="1"/>
    <col min="24" max="39" width="10.140625" style="2" hidden="1" customWidth="1"/>
    <col min="40" max="43" width="10.140625" style="2" customWidth="1"/>
    <col min="44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47.25" customHeight="1">
      <c r="A1" s="83" t="s">
        <v>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35" s="1" customFormat="1" ht="19.5" customHeight="1">
      <c r="A2" s="92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AI2" s="64"/>
    </row>
    <row r="3" spans="1:21" s="1" customFormat="1" ht="12.75" customHeight="1">
      <c r="A3" s="10"/>
      <c r="B3" s="7"/>
      <c r="C3" s="6"/>
      <c r="D3" s="6"/>
      <c r="E3" s="6"/>
      <c r="F3" s="6"/>
      <c r="G3" s="6"/>
      <c r="H3" s="6"/>
      <c r="I3" s="6"/>
      <c r="J3" s="3"/>
      <c r="K3" s="3"/>
      <c r="L3" s="6"/>
      <c r="M3" s="6"/>
      <c r="N3" s="49"/>
      <c r="O3" s="6"/>
      <c r="P3" s="6"/>
      <c r="Q3" s="6"/>
      <c r="R3" s="4"/>
      <c r="S3" s="4"/>
      <c r="T3" s="4"/>
      <c r="U3" s="84"/>
    </row>
    <row r="4" spans="1:38" s="11" customFormat="1" ht="79.5" customHeight="1">
      <c r="A4" s="85"/>
      <c r="B4" s="78" t="s">
        <v>3</v>
      </c>
      <c r="C4" s="79"/>
      <c r="D4" s="80"/>
      <c r="E4" s="78" t="s">
        <v>20</v>
      </c>
      <c r="F4" s="79"/>
      <c r="G4" s="80"/>
      <c r="H4" s="78" t="s">
        <v>4</v>
      </c>
      <c r="I4" s="79"/>
      <c r="J4" s="80"/>
      <c r="K4" s="78" t="s">
        <v>5</v>
      </c>
      <c r="L4" s="79"/>
      <c r="M4" s="80"/>
      <c r="N4" s="78" t="s">
        <v>8</v>
      </c>
      <c r="O4" s="79"/>
      <c r="P4" s="80"/>
      <c r="Q4" s="89" t="s">
        <v>6</v>
      </c>
      <c r="R4" s="90"/>
      <c r="S4" s="91"/>
      <c r="T4" s="86" t="s">
        <v>9</v>
      </c>
      <c r="U4" s="87"/>
      <c r="V4" s="88"/>
      <c r="Y4" s="81" t="s">
        <v>25</v>
      </c>
      <c r="Z4" s="81"/>
      <c r="AA4" s="81"/>
      <c r="AB4" s="81"/>
      <c r="AC4" s="81"/>
      <c r="AD4" s="81"/>
      <c r="AE4" s="81"/>
      <c r="AF4" s="60"/>
      <c r="AG4" s="82" t="s">
        <v>31</v>
      </c>
      <c r="AH4" s="82"/>
      <c r="AI4" s="82"/>
      <c r="AJ4" s="69">
        <v>1391</v>
      </c>
      <c r="AK4" s="60"/>
      <c r="AL4" s="63" t="s">
        <v>35</v>
      </c>
    </row>
    <row r="5" spans="1:39" s="9" customFormat="1" ht="33.75" customHeight="1">
      <c r="A5" s="85"/>
      <c r="B5" s="32" t="s">
        <v>7</v>
      </c>
      <c r="C5" s="50" t="s">
        <v>40</v>
      </c>
      <c r="D5" s="50" t="s">
        <v>41</v>
      </c>
      <c r="E5" s="33" t="s">
        <v>7</v>
      </c>
      <c r="F5" s="50" t="s">
        <v>40</v>
      </c>
      <c r="G5" s="50" t="s">
        <v>41</v>
      </c>
      <c r="H5" s="33" t="s">
        <v>7</v>
      </c>
      <c r="I5" s="50" t="s">
        <v>40</v>
      </c>
      <c r="J5" s="50" t="s">
        <v>41</v>
      </c>
      <c r="K5" s="33" t="s">
        <v>7</v>
      </c>
      <c r="L5" s="50" t="s">
        <v>40</v>
      </c>
      <c r="M5" s="50" t="s">
        <v>41</v>
      </c>
      <c r="N5" s="33" t="s">
        <v>7</v>
      </c>
      <c r="O5" s="50" t="s">
        <v>40</v>
      </c>
      <c r="P5" s="50" t="s">
        <v>41</v>
      </c>
      <c r="Q5" s="33" t="s">
        <v>7</v>
      </c>
      <c r="R5" s="50" t="s">
        <v>40</v>
      </c>
      <c r="S5" s="50" t="s">
        <v>41</v>
      </c>
      <c r="T5" s="33" t="s">
        <v>7</v>
      </c>
      <c r="U5" s="50" t="s">
        <v>40</v>
      </c>
      <c r="V5" s="50" t="s">
        <v>41</v>
      </c>
      <c r="W5" s="34"/>
      <c r="Y5" s="64" t="s">
        <v>26</v>
      </c>
      <c r="Z5" s="64" t="s">
        <v>39</v>
      </c>
      <c r="AA5" s="64" t="s">
        <v>27</v>
      </c>
      <c r="AB5" s="64" t="s">
        <v>28</v>
      </c>
      <c r="AC5" s="64" t="s">
        <v>29</v>
      </c>
      <c r="AD5" s="64" t="s">
        <v>30</v>
      </c>
      <c r="AE5" s="64" t="s">
        <v>38</v>
      </c>
      <c r="AF5" s="64"/>
      <c r="AG5" s="64" t="s">
        <v>33</v>
      </c>
      <c r="AH5" s="64" t="s">
        <v>32</v>
      </c>
      <c r="AI5" s="64" t="s">
        <v>36</v>
      </c>
      <c r="AJ5" s="64" t="s">
        <v>34</v>
      </c>
      <c r="AK5" s="64"/>
      <c r="AL5" s="64" t="s">
        <v>33</v>
      </c>
      <c r="AM5" s="65"/>
    </row>
    <row r="6" spans="1:38" s="37" customFormat="1" ht="9.75" customHeight="1">
      <c r="A6" s="35" t="s">
        <v>1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6">
        <v>10</v>
      </c>
      <c r="L6" s="36">
        <v>11</v>
      </c>
      <c r="M6" s="36">
        <v>12</v>
      </c>
      <c r="N6" s="36">
        <v>13</v>
      </c>
      <c r="O6" s="36">
        <v>14</v>
      </c>
      <c r="P6" s="36">
        <v>15</v>
      </c>
      <c r="Q6" s="36">
        <v>16</v>
      </c>
      <c r="R6" s="36">
        <v>17</v>
      </c>
      <c r="S6" s="36">
        <v>18</v>
      </c>
      <c r="T6" s="36">
        <v>19</v>
      </c>
      <c r="U6" s="36">
        <v>20</v>
      </c>
      <c r="V6" s="36">
        <v>21</v>
      </c>
      <c r="Y6" s="62">
        <v>1</v>
      </c>
      <c r="Z6" s="62">
        <v>2</v>
      </c>
      <c r="AA6" s="62">
        <v>3</v>
      </c>
      <c r="AB6" s="62">
        <v>4</v>
      </c>
      <c r="AC6" s="62">
        <v>5</v>
      </c>
      <c r="AD6" s="62">
        <v>6</v>
      </c>
      <c r="AE6" s="62">
        <v>7</v>
      </c>
      <c r="AF6" s="62"/>
      <c r="AG6" s="62"/>
      <c r="AH6" s="62"/>
      <c r="AI6" s="62"/>
      <c r="AJ6" s="62"/>
      <c r="AK6" s="62"/>
      <c r="AL6" s="62"/>
    </row>
    <row r="7" spans="1:38" s="12" customFormat="1" ht="30" customHeight="1">
      <c r="A7" s="95" t="s">
        <v>23</v>
      </c>
      <c r="B7" s="51">
        <f>SUM(B8:B28)</f>
        <v>42235</v>
      </c>
      <c r="C7" s="55">
        <f>100-D7</f>
        <v>47.04392091866934</v>
      </c>
      <c r="D7" s="52">
        <f>Y7/B7*100</f>
        <v>52.95607908133066</v>
      </c>
      <c r="E7" s="51">
        <f>SUM(E8:E28)</f>
        <v>26525</v>
      </c>
      <c r="F7" s="55">
        <f>100-G7</f>
        <v>53.18567389255419</v>
      </c>
      <c r="G7" s="52">
        <f>Z7/E7*100</f>
        <v>46.81432610744581</v>
      </c>
      <c r="H7" s="51">
        <f>SUM(H8:H28)</f>
        <v>5518</v>
      </c>
      <c r="I7" s="55">
        <f>100-J7</f>
        <v>63.24755346139906</v>
      </c>
      <c r="J7" s="52">
        <f>AA7/H7*100</f>
        <v>36.75244653860094</v>
      </c>
      <c r="K7" s="51">
        <f>SUM(K8:K28)</f>
        <v>7531</v>
      </c>
      <c r="L7" s="55">
        <f>100-M7</f>
        <v>46.08949674677998</v>
      </c>
      <c r="M7" s="52">
        <f>(AB7+AL7)/K7*100</f>
        <v>53.91050325322002</v>
      </c>
      <c r="N7" s="51">
        <f>SUM(N8:N28)</f>
        <v>40181</v>
      </c>
      <c r="O7" s="55">
        <f>100-P7</f>
        <v>47.28851944949105</v>
      </c>
      <c r="P7" s="52">
        <f>AC7/N7*100</f>
        <v>52.71148055050895</v>
      </c>
      <c r="Q7" s="51">
        <f>SUM(Q8:Q28)</f>
        <v>14322</v>
      </c>
      <c r="R7" s="55">
        <f>100-S7</f>
        <v>43.813713168551885</v>
      </c>
      <c r="S7" s="52">
        <f>AD7/Q7*100</f>
        <v>56.186286831448115</v>
      </c>
      <c r="T7" s="51">
        <f>SUM(T8:T28)</f>
        <v>10070</v>
      </c>
      <c r="U7" s="55">
        <f>100-V7</f>
        <v>47.18967229394241</v>
      </c>
      <c r="V7" s="52">
        <f>AE7/T7*100</f>
        <v>52.81032770605759</v>
      </c>
      <c r="Y7" s="61">
        <f>SUM(Y8:Y28)</f>
        <v>22366</v>
      </c>
      <c r="Z7" s="70">
        <f>SUM(Z8:Z28)</f>
        <v>12417.5</v>
      </c>
      <c r="AA7" s="61">
        <f>SUM(AA8:AA28)</f>
        <v>2028</v>
      </c>
      <c r="AB7" s="61">
        <f>SUM(AB8:AB28)</f>
        <v>3966</v>
      </c>
      <c r="AC7" s="61">
        <f>SUM(AC8:AC28)</f>
        <v>21180</v>
      </c>
      <c r="AD7" s="61">
        <f>SUM(AD8:AD28)</f>
        <v>8047</v>
      </c>
      <c r="AE7" s="61">
        <f>SUM(AE8:AE28)</f>
        <v>5318</v>
      </c>
      <c r="AG7" s="61">
        <f>SUM(AG8:AG28)</f>
        <v>6298</v>
      </c>
      <c r="AH7" s="61">
        <f>SUM(AH8:AH28)</f>
        <v>5017</v>
      </c>
      <c r="AI7" s="71">
        <f>SUM(AI8:AI28)</f>
        <v>1102.5</v>
      </c>
      <c r="AJ7" s="61">
        <f>SUM(AJ8:AJ28)</f>
        <v>2205</v>
      </c>
      <c r="AK7" s="61"/>
      <c r="AL7" s="61">
        <f>SUM(AL8:AL28)</f>
        <v>94</v>
      </c>
    </row>
    <row r="8" spans="1:38" s="13" customFormat="1" ht="21" customHeight="1">
      <c r="A8" s="97" t="s">
        <v>43</v>
      </c>
      <c r="B8" s="48">
        <v>6943</v>
      </c>
      <c r="C8" s="54">
        <f aca="true" t="shared" si="0" ref="C8:C28">100-D8</f>
        <v>40.35719429641366</v>
      </c>
      <c r="D8" s="53">
        <f aca="true" t="shared" si="1" ref="D8:D28">Y8/B8*100</f>
        <v>59.64280570358634</v>
      </c>
      <c r="E8" s="56">
        <v>8108</v>
      </c>
      <c r="F8" s="54">
        <f aca="true" t="shared" si="2" ref="F8:F28">100-G8</f>
        <v>46.57128761716823</v>
      </c>
      <c r="G8" s="53">
        <f aca="true" t="shared" si="3" ref="G8:G28">Z8/E8*100</f>
        <v>53.42871238283177</v>
      </c>
      <c r="H8" s="48">
        <v>1116</v>
      </c>
      <c r="I8" s="54">
        <f aca="true" t="shared" si="4" ref="I8:I28">100-J8</f>
        <v>38.261648745519715</v>
      </c>
      <c r="J8" s="53">
        <f aca="true" t="shared" si="5" ref="J8:J28">AA8/H8*100</f>
        <v>61.738351254480285</v>
      </c>
      <c r="K8" s="56">
        <v>1344</v>
      </c>
      <c r="L8" s="54">
        <f aca="true" t="shared" si="6" ref="L8:L28">100-M8</f>
        <v>36.75595238095239</v>
      </c>
      <c r="M8" s="53">
        <f aca="true" t="shared" si="7" ref="M8:M28">(AB8+AL8)/K8*100</f>
        <v>63.24404761904761</v>
      </c>
      <c r="N8" s="48">
        <v>6742</v>
      </c>
      <c r="O8" s="54">
        <f aca="true" t="shared" si="8" ref="O8:O28">100-P8</f>
        <v>40.40344111539602</v>
      </c>
      <c r="P8" s="53">
        <f aca="true" t="shared" si="9" ref="P8:P28">AC8/N8*100</f>
        <v>59.59655888460398</v>
      </c>
      <c r="Q8" s="48">
        <v>2232</v>
      </c>
      <c r="R8" s="54">
        <f aca="true" t="shared" si="10" ref="R8:R28">100-S8</f>
        <v>40.86021505376344</v>
      </c>
      <c r="S8" s="53">
        <f aca="true" t="shared" si="11" ref="S8:S28">AD8/Q8*100</f>
        <v>59.13978494623656</v>
      </c>
      <c r="T8" s="48">
        <v>1754</v>
      </c>
      <c r="U8" s="54">
        <f aca="true" t="shared" si="12" ref="U8:U28">100-V8</f>
        <v>42.816419612314704</v>
      </c>
      <c r="V8" s="53">
        <f aca="true" t="shared" si="13" ref="V8:V28">AE8/T8*100</f>
        <v>57.183580387685296</v>
      </c>
      <c r="Y8" s="48">
        <v>4141</v>
      </c>
      <c r="Z8" s="72">
        <f>AH8+AI8+AG8</f>
        <v>4332</v>
      </c>
      <c r="AA8" s="48">
        <v>689</v>
      </c>
      <c r="AB8" s="96">
        <v>773</v>
      </c>
      <c r="AC8" s="48">
        <v>4018</v>
      </c>
      <c r="AD8" s="48">
        <v>1320</v>
      </c>
      <c r="AE8" s="48">
        <v>1003</v>
      </c>
      <c r="AG8" s="56">
        <v>2864</v>
      </c>
      <c r="AH8" s="48">
        <v>1016</v>
      </c>
      <c r="AI8" s="72">
        <f>AJ8/2</f>
        <v>452</v>
      </c>
      <c r="AJ8" s="98">
        <v>904</v>
      </c>
      <c r="AL8" s="56">
        <v>77</v>
      </c>
    </row>
    <row r="9" spans="1:38" s="13" customFormat="1" ht="21" customHeight="1">
      <c r="A9" s="93" t="s">
        <v>44</v>
      </c>
      <c r="B9" s="48">
        <v>1482</v>
      </c>
      <c r="C9" s="54">
        <f t="shared" si="0"/>
        <v>33.53576248313091</v>
      </c>
      <c r="D9" s="53">
        <f t="shared" si="1"/>
        <v>66.46423751686909</v>
      </c>
      <c r="E9" s="56">
        <v>931</v>
      </c>
      <c r="F9" s="54">
        <f t="shared" si="2"/>
        <v>50.05370569280343</v>
      </c>
      <c r="G9" s="53">
        <f t="shared" si="3"/>
        <v>49.94629430719657</v>
      </c>
      <c r="H9" s="48">
        <v>162</v>
      </c>
      <c r="I9" s="54">
        <f t="shared" si="4"/>
        <v>29.01234567901234</v>
      </c>
      <c r="J9" s="53">
        <f t="shared" si="5"/>
        <v>70.98765432098766</v>
      </c>
      <c r="K9" s="56">
        <v>120</v>
      </c>
      <c r="L9" s="54">
        <f t="shared" si="6"/>
        <v>9.166666666666671</v>
      </c>
      <c r="M9" s="53">
        <f t="shared" si="7"/>
        <v>90.83333333333333</v>
      </c>
      <c r="N9" s="48">
        <v>1431</v>
      </c>
      <c r="O9" s="54">
        <f t="shared" si="8"/>
        <v>33.123689727463315</v>
      </c>
      <c r="P9" s="53">
        <f t="shared" si="9"/>
        <v>66.87631027253668</v>
      </c>
      <c r="Q9" s="48">
        <v>448</v>
      </c>
      <c r="R9" s="54">
        <f t="shared" si="10"/>
        <v>32.8125</v>
      </c>
      <c r="S9" s="53">
        <f t="shared" si="11"/>
        <v>67.1875</v>
      </c>
      <c r="T9" s="48">
        <v>294</v>
      </c>
      <c r="U9" s="54">
        <f t="shared" si="12"/>
        <v>36.05442176870748</v>
      </c>
      <c r="V9" s="53">
        <f t="shared" si="13"/>
        <v>63.94557823129252</v>
      </c>
      <c r="Y9" s="48">
        <v>985</v>
      </c>
      <c r="Z9" s="72">
        <f aca="true" t="shared" si="14" ref="Z9:Z28">AH9+AI9+AG9</f>
        <v>465</v>
      </c>
      <c r="AA9" s="48">
        <v>115</v>
      </c>
      <c r="AB9" s="96">
        <v>109</v>
      </c>
      <c r="AC9" s="48">
        <v>957</v>
      </c>
      <c r="AD9" s="48">
        <v>301</v>
      </c>
      <c r="AE9" s="48">
        <v>188</v>
      </c>
      <c r="AG9" s="56">
        <v>208</v>
      </c>
      <c r="AH9" s="48">
        <v>215</v>
      </c>
      <c r="AI9" s="72">
        <f aca="true" t="shared" si="15" ref="AI9:AI28">AJ9/2</f>
        <v>42</v>
      </c>
      <c r="AJ9" s="98">
        <v>84</v>
      </c>
      <c r="AL9" s="56">
        <v>0</v>
      </c>
    </row>
    <row r="10" spans="1:38" s="13" customFormat="1" ht="21" customHeight="1">
      <c r="A10" s="93" t="s">
        <v>45</v>
      </c>
      <c r="B10" s="48">
        <v>3186</v>
      </c>
      <c r="C10" s="54">
        <f t="shared" si="0"/>
        <v>44.44444444444444</v>
      </c>
      <c r="D10" s="53">
        <f t="shared" si="1"/>
        <v>55.55555555555556</v>
      </c>
      <c r="E10" s="56">
        <v>1192</v>
      </c>
      <c r="F10" s="54">
        <f t="shared" si="2"/>
        <v>53.439597315436245</v>
      </c>
      <c r="G10" s="53">
        <f t="shared" si="3"/>
        <v>46.560402684563755</v>
      </c>
      <c r="H10" s="48">
        <v>444</v>
      </c>
      <c r="I10" s="54">
        <f t="shared" si="4"/>
        <v>64.1891891891892</v>
      </c>
      <c r="J10" s="53">
        <f t="shared" si="5"/>
        <v>35.810810810810814</v>
      </c>
      <c r="K10" s="56">
        <v>493</v>
      </c>
      <c r="L10" s="54">
        <f t="shared" si="6"/>
        <v>58.82352941176471</v>
      </c>
      <c r="M10" s="53">
        <f t="shared" si="7"/>
        <v>41.17647058823529</v>
      </c>
      <c r="N10" s="48">
        <v>3099</v>
      </c>
      <c r="O10" s="54">
        <f t="shared" si="8"/>
        <v>44.336882865440465</v>
      </c>
      <c r="P10" s="53">
        <f t="shared" si="9"/>
        <v>55.663117134559535</v>
      </c>
      <c r="Q10" s="48">
        <v>1009</v>
      </c>
      <c r="R10" s="54">
        <f t="shared" si="10"/>
        <v>37.363726461843406</v>
      </c>
      <c r="S10" s="53">
        <f t="shared" si="11"/>
        <v>62.636273538156594</v>
      </c>
      <c r="T10" s="48">
        <v>739</v>
      </c>
      <c r="U10" s="54">
        <f t="shared" si="12"/>
        <v>40.59539918809202</v>
      </c>
      <c r="V10" s="53">
        <f t="shared" si="13"/>
        <v>59.40460081190798</v>
      </c>
      <c r="Y10" s="48">
        <v>1770</v>
      </c>
      <c r="Z10" s="72">
        <f t="shared" si="14"/>
        <v>555</v>
      </c>
      <c r="AA10" s="48">
        <v>159</v>
      </c>
      <c r="AB10" s="96">
        <v>203</v>
      </c>
      <c r="AC10" s="48">
        <v>1725</v>
      </c>
      <c r="AD10" s="48">
        <v>632</v>
      </c>
      <c r="AE10" s="48">
        <v>439</v>
      </c>
      <c r="AG10" s="56">
        <v>193</v>
      </c>
      <c r="AH10" s="48">
        <v>329</v>
      </c>
      <c r="AI10" s="72">
        <f t="shared" si="15"/>
        <v>33</v>
      </c>
      <c r="AJ10" s="98">
        <v>66</v>
      </c>
      <c r="AL10" s="56">
        <v>0</v>
      </c>
    </row>
    <row r="11" spans="1:38" s="13" customFormat="1" ht="21" customHeight="1">
      <c r="A11" s="93" t="s">
        <v>46</v>
      </c>
      <c r="B11" s="48">
        <v>1409</v>
      </c>
      <c r="C11" s="54">
        <f t="shared" si="0"/>
        <v>52.59048970901348</v>
      </c>
      <c r="D11" s="53">
        <f t="shared" si="1"/>
        <v>47.40951029098652</v>
      </c>
      <c r="E11" s="56">
        <v>729</v>
      </c>
      <c r="F11" s="54">
        <f t="shared" si="2"/>
        <v>63.9917695473251</v>
      </c>
      <c r="G11" s="53">
        <f t="shared" si="3"/>
        <v>36.0082304526749</v>
      </c>
      <c r="H11" s="48">
        <v>250</v>
      </c>
      <c r="I11" s="54">
        <f t="shared" si="4"/>
        <v>80.4</v>
      </c>
      <c r="J11" s="53">
        <f t="shared" si="5"/>
        <v>19.6</v>
      </c>
      <c r="K11" s="56">
        <v>284</v>
      </c>
      <c r="L11" s="54">
        <f t="shared" si="6"/>
        <v>40.845070422535215</v>
      </c>
      <c r="M11" s="53">
        <f t="shared" si="7"/>
        <v>59.154929577464785</v>
      </c>
      <c r="N11" s="48">
        <v>1330</v>
      </c>
      <c r="O11" s="54">
        <f t="shared" si="8"/>
        <v>52.33082706766917</v>
      </c>
      <c r="P11" s="53">
        <f t="shared" si="9"/>
        <v>47.66917293233083</v>
      </c>
      <c r="Q11" s="48">
        <v>432</v>
      </c>
      <c r="R11" s="54">
        <f t="shared" si="10"/>
        <v>45.60185185185185</v>
      </c>
      <c r="S11" s="53">
        <f t="shared" si="11"/>
        <v>54.39814814814815</v>
      </c>
      <c r="T11" s="48">
        <v>356</v>
      </c>
      <c r="U11" s="54">
        <f t="shared" si="12"/>
        <v>46.34831460674157</v>
      </c>
      <c r="V11" s="53">
        <f t="shared" si="13"/>
        <v>53.65168539325843</v>
      </c>
      <c r="Y11" s="48">
        <v>668</v>
      </c>
      <c r="Z11" s="72">
        <f t="shared" si="14"/>
        <v>262.5</v>
      </c>
      <c r="AA11" s="48">
        <v>49</v>
      </c>
      <c r="AB11" s="96">
        <v>168</v>
      </c>
      <c r="AC11" s="48">
        <v>634</v>
      </c>
      <c r="AD11" s="48">
        <v>235</v>
      </c>
      <c r="AE11" s="48">
        <v>191</v>
      </c>
      <c r="AG11" s="56">
        <v>41</v>
      </c>
      <c r="AH11" s="48">
        <v>185</v>
      </c>
      <c r="AI11" s="72">
        <f t="shared" si="15"/>
        <v>36.5</v>
      </c>
      <c r="AJ11" s="98">
        <v>73</v>
      </c>
      <c r="AL11" s="56">
        <v>0</v>
      </c>
    </row>
    <row r="12" spans="1:38" s="13" customFormat="1" ht="21" customHeight="1">
      <c r="A12" s="94" t="s">
        <v>47</v>
      </c>
      <c r="B12" s="48">
        <v>1124</v>
      </c>
      <c r="C12" s="54">
        <f t="shared" si="0"/>
        <v>50.355871886120994</v>
      </c>
      <c r="D12" s="53">
        <f t="shared" si="1"/>
        <v>49.644128113879006</v>
      </c>
      <c r="E12" s="56">
        <v>1004</v>
      </c>
      <c r="F12" s="54">
        <f t="shared" si="2"/>
        <v>56.125498007968126</v>
      </c>
      <c r="G12" s="53">
        <f t="shared" si="3"/>
        <v>43.874501992031874</v>
      </c>
      <c r="H12" s="48">
        <v>142</v>
      </c>
      <c r="I12" s="54">
        <f t="shared" si="4"/>
        <v>68.30985915492957</v>
      </c>
      <c r="J12" s="53">
        <f t="shared" si="5"/>
        <v>31.690140845070424</v>
      </c>
      <c r="K12" s="56">
        <v>323</v>
      </c>
      <c r="L12" s="54">
        <f t="shared" si="6"/>
        <v>43.65325077399381</v>
      </c>
      <c r="M12" s="53">
        <f t="shared" si="7"/>
        <v>56.34674922600619</v>
      </c>
      <c r="N12" s="48">
        <v>1068</v>
      </c>
      <c r="O12" s="54">
        <f t="shared" si="8"/>
        <v>51.68539325842696</v>
      </c>
      <c r="P12" s="53">
        <f t="shared" si="9"/>
        <v>48.31460674157304</v>
      </c>
      <c r="Q12" s="48">
        <v>401</v>
      </c>
      <c r="R12" s="54">
        <f t="shared" si="10"/>
        <v>51.62094763092269</v>
      </c>
      <c r="S12" s="53">
        <f t="shared" si="11"/>
        <v>48.37905236907731</v>
      </c>
      <c r="T12" s="48">
        <v>306</v>
      </c>
      <c r="U12" s="54">
        <f t="shared" si="12"/>
        <v>49.673202614379086</v>
      </c>
      <c r="V12" s="53">
        <f t="shared" si="13"/>
        <v>50.326797385620914</v>
      </c>
      <c r="Y12" s="48">
        <v>558</v>
      </c>
      <c r="Z12" s="72">
        <f t="shared" si="14"/>
        <v>440.5</v>
      </c>
      <c r="AA12" s="48">
        <v>45</v>
      </c>
      <c r="AB12" s="96">
        <v>182</v>
      </c>
      <c r="AC12" s="48">
        <v>516</v>
      </c>
      <c r="AD12" s="48">
        <v>194</v>
      </c>
      <c r="AE12" s="48">
        <v>154</v>
      </c>
      <c r="AG12" s="56">
        <v>286</v>
      </c>
      <c r="AH12" s="48">
        <v>141</v>
      </c>
      <c r="AI12" s="72">
        <f t="shared" si="15"/>
        <v>13.5</v>
      </c>
      <c r="AJ12" s="98">
        <v>27</v>
      </c>
      <c r="AL12" s="56">
        <v>0</v>
      </c>
    </row>
    <row r="13" spans="1:38" s="13" customFormat="1" ht="21" customHeight="1">
      <c r="A13" s="93" t="s">
        <v>48</v>
      </c>
      <c r="B13" s="48">
        <v>1046</v>
      </c>
      <c r="C13" s="54">
        <f t="shared" si="0"/>
        <v>42.54302103250478</v>
      </c>
      <c r="D13" s="53">
        <f t="shared" si="1"/>
        <v>57.45697896749522</v>
      </c>
      <c r="E13" s="56">
        <v>750</v>
      </c>
      <c r="F13" s="54">
        <f t="shared" si="2"/>
        <v>50.06666666666666</v>
      </c>
      <c r="G13" s="53">
        <f t="shared" si="3"/>
        <v>49.93333333333334</v>
      </c>
      <c r="H13" s="48">
        <v>113</v>
      </c>
      <c r="I13" s="54">
        <f t="shared" si="4"/>
        <v>66.3716814159292</v>
      </c>
      <c r="J13" s="53">
        <f t="shared" si="5"/>
        <v>33.6283185840708</v>
      </c>
      <c r="K13" s="56">
        <v>186</v>
      </c>
      <c r="L13" s="54">
        <f t="shared" si="6"/>
        <v>34.40860215053763</v>
      </c>
      <c r="M13" s="53">
        <f t="shared" si="7"/>
        <v>65.59139784946237</v>
      </c>
      <c r="N13" s="48">
        <v>1019</v>
      </c>
      <c r="O13" s="54">
        <f t="shared" si="8"/>
        <v>42.78704612365064</v>
      </c>
      <c r="P13" s="53">
        <f t="shared" si="9"/>
        <v>57.21295387634936</v>
      </c>
      <c r="Q13" s="48">
        <v>371</v>
      </c>
      <c r="R13" s="54">
        <f t="shared" si="10"/>
        <v>37.46630727762803</v>
      </c>
      <c r="S13" s="53">
        <f t="shared" si="11"/>
        <v>62.53369272237197</v>
      </c>
      <c r="T13" s="48">
        <v>280</v>
      </c>
      <c r="U13" s="54">
        <f t="shared" si="12"/>
        <v>39.28571428571429</v>
      </c>
      <c r="V13" s="53">
        <f t="shared" si="13"/>
        <v>60.71428571428571</v>
      </c>
      <c r="Y13" s="48">
        <v>601</v>
      </c>
      <c r="Z13" s="72">
        <f t="shared" si="14"/>
        <v>374.5</v>
      </c>
      <c r="AA13" s="48">
        <v>38</v>
      </c>
      <c r="AB13" s="96">
        <v>115</v>
      </c>
      <c r="AC13" s="48">
        <v>583</v>
      </c>
      <c r="AD13" s="48">
        <v>232</v>
      </c>
      <c r="AE13" s="48">
        <v>170</v>
      </c>
      <c r="AG13" s="56">
        <v>229</v>
      </c>
      <c r="AH13" s="48">
        <v>103</v>
      </c>
      <c r="AI13" s="72">
        <f t="shared" si="15"/>
        <v>42.5</v>
      </c>
      <c r="AJ13" s="98">
        <v>85</v>
      </c>
      <c r="AL13" s="56">
        <v>7</v>
      </c>
    </row>
    <row r="14" spans="1:38" s="13" customFormat="1" ht="21" customHeight="1">
      <c r="A14" s="93" t="s">
        <v>49</v>
      </c>
      <c r="B14" s="48">
        <v>1796</v>
      </c>
      <c r="C14" s="54">
        <f t="shared" si="0"/>
        <v>56.625835189309576</v>
      </c>
      <c r="D14" s="53">
        <f t="shared" si="1"/>
        <v>43.374164810690424</v>
      </c>
      <c r="E14" s="56">
        <v>773</v>
      </c>
      <c r="F14" s="54">
        <f t="shared" si="2"/>
        <v>63.00129366106081</v>
      </c>
      <c r="G14" s="53">
        <f t="shared" si="3"/>
        <v>36.99870633893919</v>
      </c>
      <c r="H14" s="48">
        <v>239</v>
      </c>
      <c r="I14" s="54">
        <f t="shared" si="4"/>
        <v>82.42677824267783</v>
      </c>
      <c r="J14" s="53">
        <f t="shared" si="5"/>
        <v>17.573221757322173</v>
      </c>
      <c r="K14" s="56">
        <v>344</v>
      </c>
      <c r="L14" s="54">
        <f t="shared" si="6"/>
        <v>50.58139534883721</v>
      </c>
      <c r="M14" s="53">
        <f t="shared" si="7"/>
        <v>49.41860465116279</v>
      </c>
      <c r="N14" s="48">
        <v>1685</v>
      </c>
      <c r="O14" s="54">
        <f t="shared" si="8"/>
        <v>57.27002967359051</v>
      </c>
      <c r="P14" s="53">
        <f t="shared" si="9"/>
        <v>42.72997032640949</v>
      </c>
      <c r="Q14" s="48">
        <v>613</v>
      </c>
      <c r="R14" s="54">
        <f t="shared" si="10"/>
        <v>51.549755301794455</v>
      </c>
      <c r="S14" s="53">
        <f t="shared" si="11"/>
        <v>48.450244698205545</v>
      </c>
      <c r="T14" s="48">
        <v>479</v>
      </c>
      <c r="U14" s="54">
        <f t="shared" si="12"/>
        <v>53.027139874739035</v>
      </c>
      <c r="V14" s="53">
        <f t="shared" si="13"/>
        <v>46.972860125260965</v>
      </c>
      <c r="Y14" s="48">
        <v>779</v>
      </c>
      <c r="Z14" s="72">
        <f t="shared" si="14"/>
        <v>286</v>
      </c>
      <c r="AA14" s="48">
        <v>42</v>
      </c>
      <c r="AB14" s="96">
        <v>170</v>
      </c>
      <c r="AC14" s="48">
        <v>720</v>
      </c>
      <c r="AD14" s="48">
        <v>297</v>
      </c>
      <c r="AE14" s="48">
        <v>225</v>
      </c>
      <c r="AG14" s="56">
        <v>16</v>
      </c>
      <c r="AH14" s="48">
        <v>244</v>
      </c>
      <c r="AI14" s="72">
        <f t="shared" si="15"/>
        <v>26</v>
      </c>
      <c r="AJ14" s="98">
        <v>52</v>
      </c>
      <c r="AL14" s="56">
        <v>0</v>
      </c>
    </row>
    <row r="15" spans="1:38" s="13" customFormat="1" ht="21" customHeight="1">
      <c r="A15" s="93" t="s">
        <v>50</v>
      </c>
      <c r="B15" s="48">
        <v>1132</v>
      </c>
      <c r="C15" s="54">
        <f t="shared" si="0"/>
        <v>62.19081272084806</v>
      </c>
      <c r="D15" s="53">
        <f t="shared" si="1"/>
        <v>37.80918727915194</v>
      </c>
      <c r="E15" s="56">
        <v>563</v>
      </c>
      <c r="F15" s="54">
        <f t="shared" si="2"/>
        <v>73.00177619893428</v>
      </c>
      <c r="G15" s="53">
        <f t="shared" si="3"/>
        <v>26.99822380106572</v>
      </c>
      <c r="H15" s="48">
        <v>170</v>
      </c>
      <c r="I15" s="54">
        <f t="shared" si="4"/>
        <v>85.88235294117646</v>
      </c>
      <c r="J15" s="53">
        <f t="shared" si="5"/>
        <v>14.117647058823529</v>
      </c>
      <c r="K15" s="56">
        <v>244</v>
      </c>
      <c r="L15" s="54">
        <f t="shared" si="6"/>
        <v>54.91803278688525</v>
      </c>
      <c r="M15" s="53">
        <f t="shared" si="7"/>
        <v>45.08196721311475</v>
      </c>
      <c r="N15" s="48">
        <v>1084</v>
      </c>
      <c r="O15" s="54">
        <f t="shared" si="8"/>
        <v>62.54612546125461</v>
      </c>
      <c r="P15" s="53">
        <f t="shared" si="9"/>
        <v>37.45387453874539</v>
      </c>
      <c r="Q15" s="48">
        <v>389</v>
      </c>
      <c r="R15" s="54">
        <f t="shared" si="10"/>
        <v>56.81233933161954</v>
      </c>
      <c r="S15" s="53">
        <f t="shared" si="11"/>
        <v>43.18766066838046</v>
      </c>
      <c r="T15" s="48">
        <v>260</v>
      </c>
      <c r="U15" s="54">
        <f t="shared" si="12"/>
        <v>60.38461538461539</v>
      </c>
      <c r="V15" s="53">
        <f t="shared" si="13"/>
        <v>39.61538461538461</v>
      </c>
      <c r="Y15" s="48">
        <v>428</v>
      </c>
      <c r="Z15" s="72">
        <f t="shared" si="14"/>
        <v>152</v>
      </c>
      <c r="AA15" s="48">
        <v>24</v>
      </c>
      <c r="AB15" s="96">
        <v>110</v>
      </c>
      <c r="AC15" s="48">
        <v>406</v>
      </c>
      <c r="AD15" s="48">
        <v>168</v>
      </c>
      <c r="AE15" s="48">
        <v>103</v>
      </c>
      <c r="AG15" s="56">
        <v>50</v>
      </c>
      <c r="AH15" s="48">
        <v>93</v>
      </c>
      <c r="AI15" s="72">
        <f t="shared" si="15"/>
        <v>9</v>
      </c>
      <c r="AJ15" s="98">
        <v>18</v>
      </c>
      <c r="AL15" s="56">
        <v>0</v>
      </c>
    </row>
    <row r="16" spans="1:38" s="13" customFormat="1" ht="21" customHeight="1">
      <c r="A16" s="93" t="s">
        <v>51</v>
      </c>
      <c r="B16" s="48">
        <v>1464</v>
      </c>
      <c r="C16" s="54">
        <f t="shared" si="0"/>
        <v>51.4344262295082</v>
      </c>
      <c r="D16" s="53">
        <f t="shared" si="1"/>
        <v>48.5655737704918</v>
      </c>
      <c r="E16" s="56">
        <v>655</v>
      </c>
      <c r="F16" s="54">
        <f t="shared" si="2"/>
        <v>65.19083969465649</v>
      </c>
      <c r="G16" s="53">
        <f t="shared" si="3"/>
        <v>34.80916030534351</v>
      </c>
      <c r="H16" s="48">
        <v>172</v>
      </c>
      <c r="I16" s="54">
        <f t="shared" si="4"/>
        <v>93.6046511627907</v>
      </c>
      <c r="J16" s="53">
        <f t="shared" si="5"/>
        <v>6.395348837209303</v>
      </c>
      <c r="K16" s="56">
        <v>179</v>
      </c>
      <c r="L16" s="54">
        <f t="shared" si="6"/>
        <v>58.659217877094974</v>
      </c>
      <c r="M16" s="53">
        <f t="shared" si="7"/>
        <v>41.340782122905026</v>
      </c>
      <c r="N16" s="48">
        <v>1390</v>
      </c>
      <c r="O16" s="54">
        <f t="shared" si="8"/>
        <v>51.94244604316547</v>
      </c>
      <c r="P16" s="53">
        <f t="shared" si="9"/>
        <v>48.05755395683453</v>
      </c>
      <c r="Q16" s="48">
        <v>541</v>
      </c>
      <c r="R16" s="54">
        <f t="shared" si="10"/>
        <v>44.362292051756</v>
      </c>
      <c r="S16" s="53">
        <f t="shared" si="11"/>
        <v>55.637707948244</v>
      </c>
      <c r="T16" s="48">
        <v>314</v>
      </c>
      <c r="U16" s="54">
        <f t="shared" si="12"/>
        <v>50.955414012738856</v>
      </c>
      <c r="V16" s="53">
        <f t="shared" si="13"/>
        <v>49.044585987261144</v>
      </c>
      <c r="Y16" s="48">
        <v>711</v>
      </c>
      <c r="Z16" s="72">
        <f t="shared" si="14"/>
        <v>228</v>
      </c>
      <c r="AA16" s="48">
        <v>11</v>
      </c>
      <c r="AB16" s="96">
        <v>74</v>
      </c>
      <c r="AC16" s="48">
        <v>668</v>
      </c>
      <c r="AD16" s="48">
        <v>301</v>
      </c>
      <c r="AE16" s="48">
        <v>154</v>
      </c>
      <c r="AG16" s="56">
        <v>83</v>
      </c>
      <c r="AH16" s="48">
        <v>117</v>
      </c>
      <c r="AI16" s="72">
        <f t="shared" si="15"/>
        <v>28</v>
      </c>
      <c r="AJ16" s="98">
        <v>56</v>
      </c>
      <c r="AL16" s="56">
        <v>0</v>
      </c>
    </row>
    <row r="17" spans="1:38" s="13" customFormat="1" ht="21" customHeight="1">
      <c r="A17" s="93" t="s">
        <v>52</v>
      </c>
      <c r="B17" s="48">
        <v>3955</v>
      </c>
      <c r="C17" s="54">
        <f t="shared" si="0"/>
        <v>40.88495575221239</v>
      </c>
      <c r="D17" s="53">
        <f t="shared" si="1"/>
        <v>59.11504424778761</v>
      </c>
      <c r="E17" s="56">
        <v>2204</v>
      </c>
      <c r="F17" s="54">
        <f t="shared" si="2"/>
        <v>49.59165154264973</v>
      </c>
      <c r="G17" s="53">
        <f t="shared" si="3"/>
        <v>50.40834845735027</v>
      </c>
      <c r="H17" s="48">
        <v>439</v>
      </c>
      <c r="I17" s="54">
        <f t="shared" si="4"/>
        <v>45.33029612756264</v>
      </c>
      <c r="J17" s="53">
        <f t="shared" si="5"/>
        <v>54.66970387243736</v>
      </c>
      <c r="K17" s="56">
        <v>578</v>
      </c>
      <c r="L17" s="54">
        <f t="shared" si="6"/>
        <v>52.24913494809689</v>
      </c>
      <c r="M17" s="53">
        <f t="shared" si="7"/>
        <v>47.75086505190311</v>
      </c>
      <c r="N17" s="48">
        <v>3696</v>
      </c>
      <c r="O17" s="54">
        <f t="shared" si="8"/>
        <v>41.1525974025974</v>
      </c>
      <c r="P17" s="53">
        <f t="shared" si="9"/>
        <v>58.8474025974026</v>
      </c>
      <c r="Q17" s="48">
        <v>1371</v>
      </c>
      <c r="R17" s="54">
        <f t="shared" si="10"/>
        <v>35.59445660102115</v>
      </c>
      <c r="S17" s="53">
        <f t="shared" si="11"/>
        <v>64.40554339897885</v>
      </c>
      <c r="T17" s="48">
        <v>869</v>
      </c>
      <c r="U17" s="54">
        <f t="shared" si="12"/>
        <v>39.35558112773303</v>
      </c>
      <c r="V17" s="53">
        <f t="shared" si="13"/>
        <v>60.64441887226697</v>
      </c>
      <c r="Y17" s="48">
        <v>2338</v>
      </c>
      <c r="Z17" s="72">
        <f t="shared" si="14"/>
        <v>1111</v>
      </c>
      <c r="AA17" s="48">
        <v>240</v>
      </c>
      <c r="AB17" s="96">
        <v>268</v>
      </c>
      <c r="AC17" s="48">
        <v>2175</v>
      </c>
      <c r="AD17" s="48">
        <v>883</v>
      </c>
      <c r="AE17" s="48">
        <v>527</v>
      </c>
      <c r="AG17" s="56">
        <v>465</v>
      </c>
      <c r="AH17" s="48">
        <v>542</v>
      </c>
      <c r="AI17" s="72">
        <f t="shared" si="15"/>
        <v>104</v>
      </c>
      <c r="AJ17" s="98">
        <v>208</v>
      </c>
      <c r="AL17" s="56">
        <v>8</v>
      </c>
    </row>
    <row r="18" spans="1:38" s="13" customFormat="1" ht="21" customHeight="1">
      <c r="A18" s="93" t="s">
        <v>53</v>
      </c>
      <c r="B18" s="48">
        <v>1741</v>
      </c>
      <c r="C18" s="54">
        <f t="shared" si="0"/>
        <v>48.93739230327399</v>
      </c>
      <c r="D18" s="53">
        <f t="shared" si="1"/>
        <v>51.06260769672601</v>
      </c>
      <c r="E18" s="56">
        <v>560</v>
      </c>
      <c r="F18" s="54">
        <f t="shared" si="2"/>
        <v>68.92857142857143</v>
      </c>
      <c r="G18" s="53">
        <f t="shared" si="3"/>
        <v>31.071428571428573</v>
      </c>
      <c r="H18" s="48">
        <v>151</v>
      </c>
      <c r="I18" s="54">
        <f t="shared" si="4"/>
        <v>85.43046357615894</v>
      </c>
      <c r="J18" s="53">
        <f t="shared" si="5"/>
        <v>14.56953642384106</v>
      </c>
      <c r="K18" s="56">
        <v>346</v>
      </c>
      <c r="L18" s="54">
        <f t="shared" si="6"/>
        <v>68.20809248554913</v>
      </c>
      <c r="M18" s="53">
        <f t="shared" si="7"/>
        <v>31.79190751445087</v>
      </c>
      <c r="N18" s="48">
        <v>1603</v>
      </c>
      <c r="O18" s="54">
        <f t="shared" si="8"/>
        <v>49.78165938864629</v>
      </c>
      <c r="P18" s="53">
        <f t="shared" si="9"/>
        <v>50.21834061135371</v>
      </c>
      <c r="Q18" s="48">
        <v>644</v>
      </c>
      <c r="R18" s="54">
        <f t="shared" si="10"/>
        <v>42.85714285714286</v>
      </c>
      <c r="S18" s="53">
        <f t="shared" si="11"/>
        <v>57.14285714285714</v>
      </c>
      <c r="T18" s="48">
        <v>255</v>
      </c>
      <c r="U18" s="54">
        <f t="shared" si="12"/>
        <v>59.6078431372549</v>
      </c>
      <c r="V18" s="53">
        <f t="shared" si="13"/>
        <v>40.3921568627451</v>
      </c>
      <c r="Y18" s="48">
        <v>889</v>
      </c>
      <c r="Z18" s="72">
        <f t="shared" si="14"/>
        <v>174</v>
      </c>
      <c r="AA18" s="48">
        <v>22</v>
      </c>
      <c r="AB18" s="96">
        <v>110</v>
      </c>
      <c r="AC18" s="48">
        <v>805</v>
      </c>
      <c r="AD18" s="48">
        <v>368</v>
      </c>
      <c r="AE18" s="48">
        <v>103</v>
      </c>
      <c r="AG18" s="56">
        <v>48</v>
      </c>
      <c r="AH18" s="48">
        <v>106</v>
      </c>
      <c r="AI18" s="72">
        <f t="shared" si="15"/>
        <v>20</v>
      </c>
      <c r="AJ18" s="98">
        <v>40</v>
      </c>
      <c r="AL18" s="56">
        <v>0</v>
      </c>
    </row>
    <row r="19" spans="1:38" s="13" customFormat="1" ht="21" customHeight="1">
      <c r="A19" s="93" t="s">
        <v>54</v>
      </c>
      <c r="B19" s="48">
        <v>1530</v>
      </c>
      <c r="C19" s="54">
        <f t="shared" si="0"/>
        <v>48.16993464052287</v>
      </c>
      <c r="D19" s="53">
        <f t="shared" si="1"/>
        <v>51.83006535947713</v>
      </c>
      <c r="E19" s="56">
        <v>643</v>
      </c>
      <c r="F19" s="54">
        <f t="shared" si="2"/>
        <v>54.27682737169518</v>
      </c>
      <c r="G19" s="53">
        <f t="shared" si="3"/>
        <v>45.72317262830482</v>
      </c>
      <c r="H19" s="48">
        <v>177</v>
      </c>
      <c r="I19" s="54">
        <f t="shared" si="4"/>
        <v>81.35593220338983</v>
      </c>
      <c r="J19" s="53">
        <f t="shared" si="5"/>
        <v>18.64406779661017</v>
      </c>
      <c r="K19" s="56">
        <v>285</v>
      </c>
      <c r="L19" s="54">
        <f t="shared" si="6"/>
        <v>40.70175438596492</v>
      </c>
      <c r="M19" s="53">
        <f t="shared" si="7"/>
        <v>59.29824561403508</v>
      </c>
      <c r="N19" s="48">
        <v>1391</v>
      </c>
      <c r="O19" s="54">
        <f t="shared" si="8"/>
        <v>48.74191229331416</v>
      </c>
      <c r="P19" s="53">
        <f t="shared" si="9"/>
        <v>51.25808770668584</v>
      </c>
      <c r="Q19" s="48">
        <v>522</v>
      </c>
      <c r="R19" s="54">
        <f t="shared" si="10"/>
        <v>40.61302681992337</v>
      </c>
      <c r="S19" s="53">
        <f t="shared" si="11"/>
        <v>59.38697318007663</v>
      </c>
      <c r="T19" s="48">
        <v>265</v>
      </c>
      <c r="U19" s="54">
        <f t="shared" si="12"/>
        <v>46.0377358490566</v>
      </c>
      <c r="V19" s="53">
        <f t="shared" si="13"/>
        <v>53.9622641509434</v>
      </c>
      <c r="Y19" s="48">
        <v>793</v>
      </c>
      <c r="Z19" s="72">
        <f t="shared" si="14"/>
        <v>294</v>
      </c>
      <c r="AA19" s="48">
        <v>33</v>
      </c>
      <c r="AB19" s="96">
        <v>169</v>
      </c>
      <c r="AC19" s="48">
        <v>713</v>
      </c>
      <c r="AD19" s="48">
        <v>310</v>
      </c>
      <c r="AE19" s="48">
        <v>143</v>
      </c>
      <c r="AG19" s="56">
        <v>145</v>
      </c>
      <c r="AH19" s="48">
        <v>135</v>
      </c>
      <c r="AI19" s="72">
        <f t="shared" si="15"/>
        <v>14</v>
      </c>
      <c r="AJ19" s="98">
        <v>28</v>
      </c>
      <c r="AL19" s="56">
        <v>0</v>
      </c>
    </row>
    <row r="20" spans="1:38" s="13" customFormat="1" ht="21" customHeight="1">
      <c r="A20" s="93" t="s">
        <v>55</v>
      </c>
      <c r="B20" s="48">
        <v>917</v>
      </c>
      <c r="C20" s="54">
        <f t="shared" si="0"/>
        <v>58.778625954198475</v>
      </c>
      <c r="D20" s="53">
        <f t="shared" si="1"/>
        <v>41.221374045801525</v>
      </c>
      <c r="E20" s="56">
        <v>626</v>
      </c>
      <c r="F20" s="54">
        <f t="shared" si="2"/>
        <v>63.019169329073485</v>
      </c>
      <c r="G20" s="53">
        <f t="shared" si="3"/>
        <v>36.980830670926515</v>
      </c>
      <c r="H20" s="48">
        <v>168</v>
      </c>
      <c r="I20" s="54">
        <f t="shared" si="4"/>
        <v>87.5</v>
      </c>
      <c r="J20" s="53">
        <f t="shared" si="5"/>
        <v>12.5</v>
      </c>
      <c r="K20" s="56">
        <v>174</v>
      </c>
      <c r="L20" s="54">
        <f t="shared" si="6"/>
        <v>54.02298850574713</v>
      </c>
      <c r="M20" s="53">
        <f t="shared" si="7"/>
        <v>45.97701149425287</v>
      </c>
      <c r="N20" s="48">
        <v>847</v>
      </c>
      <c r="O20" s="54">
        <f t="shared" si="8"/>
        <v>59.976387249114524</v>
      </c>
      <c r="P20" s="53">
        <f t="shared" si="9"/>
        <v>40.023612750885476</v>
      </c>
      <c r="Q20" s="48">
        <v>316</v>
      </c>
      <c r="R20" s="54">
        <f t="shared" si="10"/>
        <v>53.164556962025316</v>
      </c>
      <c r="S20" s="53">
        <f t="shared" si="11"/>
        <v>46.835443037974684</v>
      </c>
      <c r="T20" s="48">
        <v>271</v>
      </c>
      <c r="U20" s="54">
        <f t="shared" si="12"/>
        <v>49.07749077490775</v>
      </c>
      <c r="V20" s="53">
        <f t="shared" si="13"/>
        <v>50.92250922509225</v>
      </c>
      <c r="Y20" s="48">
        <v>378</v>
      </c>
      <c r="Z20" s="72">
        <f t="shared" si="14"/>
        <v>231.5</v>
      </c>
      <c r="AA20" s="48">
        <v>21</v>
      </c>
      <c r="AB20" s="96">
        <v>79</v>
      </c>
      <c r="AC20" s="48">
        <v>339</v>
      </c>
      <c r="AD20" s="48">
        <v>148</v>
      </c>
      <c r="AE20" s="48">
        <v>138</v>
      </c>
      <c r="AG20" s="56">
        <v>156</v>
      </c>
      <c r="AH20" s="48">
        <v>69</v>
      </c>
      <c r="AI20" s="72">
        <f t="shared" si="15"/>
        <v>6.5</v>
      </c>
      <c r="AJ20" s="98">
        <v>13</v>
      </c>
      <c r="AL20" s="56">
        <v>1</v>
      </c>
    </row>
    <row r="21" spans="1:38" s="13" customFormat="1" ht="21" customHeight="1">
      <c r="A21" s="93" t="s">
        <v>56</v>
      </c>
      <c r="B21" s="48">
        <v>1285</v>
      </c>
      <c r="C21" s="54">
        <f t="shared" si="0"/>
        <v>51.206225680933855</v>
      </c>
      <c r="D21" s="53">
        <f t="shared" si="1"/>
        <v>48.793774319066145</v>
      </c>
      <c r="E21" s="56">
        <v>1115</v>
      </c>
      <c r="F21" s="54">
        <f t="shared" si="2"/>
        <v>51.0762331838565</v>
      </c>
      <c r="G21" s="53">
        <f t="shared" si="3"/>
        <v>48.9237668161435</v>
      </c>
      <c r="H21" s="48">
        <v>198</v>
      </c>
      <c r="I21" s="54">
        <f t="shared" si="4"/>
        <v>68.18181818181819</v>
      </c>
      <c r="J21" s="53">
        <f t="shared" si="5"/>
        <v>31.818181818181817</v>
      </c>
      <c r="K21" s="56">
        <v>283</v>
      </c>
      <c r="L21" s="54">
        <f t="shared" si="6"/>
        <v>56.890459363957596</v>
      </c>
      <c r="M21" s="53">
        <f t="shared" si="7"/>
        <v>43.109540636042404</v>
      </c>
      <c r="N21" s="48">
        <v>1262</v>
      </c>
      <c r="O21" s="54">
        <f t="shared" si="8"/>
        <v>51.58478605388272</v>
      </c>
      <c r="P21" s="53">
        <f t="shared" si="9"/>
        <v>48.41521394611728</v>
      </c>
      <c r="Q21" s="48">
        <v>492</v>
      </c>
      <c r="R21" s="54">
        <f t="shared" si="10"/>
        <v>51.6260162601626</v>
      </c>
      <c r="S21" s="53">
        <f t="shared" si="11"/>
        <v>48.3739837398374</v>
      </c>
      <c r="T21" s="48">
        <v>435</v>
      </c>
      <c r="U21" s="54">
        <f t="shared" si="12"/>
        <v>53.793103448275865</v>
      </c>
      <c r="V21" s="53">
        <f t="shared" si="13"/>
        <v>46.206896551724135</v>
      </c>
      <c r="Y21" s="48">
        <v>627</v>
      </c>
      <c r="Z21" s="72">
        <f t="shared" si="14"/>
        <v>545.5</v>
      </c>
      <c r="AA21" s="48">
        <v>63</v>
      </c>
      <c r="AB21" s="96">
        <v>122</v>
      </c>
      <c r="AC21" s="48">
        <v>611</v>
      </c>
      <c r="AD21" s="48">
        <v>238</v>
      </c>
      <c r="AE21" s="48">
        <v>201</v>
      </c>
      <c r="AG21" s="56">
        <v>380</v>
      </c>
      <c r="AH21" s="48">
        <v>138</v>
      </c>
      <c r="AI21" s="72">
        <f t="shared" si="15"/>
        <v>27.5</v>
      </c>
      <c r="AJ21" s="98">
        <v>55</v>
      </c>
      <c r="AL21" s="56">
        <v>0</v>
      </c>
    </row>
    <row r="22" spans="1:38" s="13" customFormat="1" ht="21" customHeight="1">
      <c r="A22" s="93" t="s">
        <v>57</v>
      </c>
      <c r="B22" s="48">
        <v>1718</v>
      </c>
      <c r="C22" s="54">
        <f t="shared" si="0"/>
        <v>59.37136204889406</v>
      </c>
      <c r="D22" s="53">
        <f t="shared" si="1"/>
        <v>40.62863795110594</v>
      </c>
      <c r="E22" s="56">
        <v>821</v>
      </c>
      <c r="F22" s="54">
        <f t="shared" si="2"/>
        <v>64.1291108404385</v>
      </c>
      <c r="G22" s="53">
        <f t="shared" si="3"/>
        <v>35.87088915956151</v>
      </c>
      <c r="H22" s="48">
        <v>208</v>
      </c>
      <c r="I22" s="54">
        <f t="shared" si="4"/>
        <v>90.86538461538461</v>
      </c>
      <c r="J22" s="53">
        <f t="shared" si="5"/>
        <v>9.134615384615383</v>
      </c>
      <c r="K22" s="56">
        <v>356</v>
      </c>
      <c r="L22" s="54">
        <f t="shared" si="6"/>
        <v>60.1123595505618</v>
      </c>
      <c r="M22" s="53">
        <f t="shared" si="7"/>
        <v>39.8876404494382</v>
      </c>
      <c r="N22" s="48">
        <v>1583</v>
      </c>
      <c r="O22" s="54">
        <f t="shared" si="8"/>
        <v>60.01263423878711</v>
      </c>
      <c r="P22" s="53">
        <f t="shared" si="9"/>
        <v>39.98736576121289</v>
      </c>
      <c r="Q22" s="48">
        <v>672</v>
      </c>
      <c r="R22" s="54">
        <f t="shared" si="10"/>
        <v>55.20833333333333</v>
      </c>
      <c r="S22" s="53">
        <f t="shared" si="11"/>
        <v>44.79166666666667</v>
      </c>
      <c r="T22" s="48">
        <v>529</v>
      </c>
      <c r="U22" s="54">
        <f t="shared" si="12"/>
        <v>55.765595463138</v>
      </c>
      <c r="V22" s="53">
        <f t="shared" si="13"/>
        <v>44.234404536862</v>
      </c>
      <c r="Y22" s="48">
        <v>698</v>
      </c>
      <c r="Z22" s="72">
        <f t="shared" si="14"/>
        <v>294.5</v>
      </c>
      <c r="AA22" s="48">
        <v>19</v>
      </c>
      <c r="AB22" s="96">
        <v>142</v>
      </c>
      <c r="AC22" s="48">
        <v>633</v>
      </c>
      <c r="AD22" s="48">
        <v>301</v>
      </c>
      <c r="AE22" s="48">
        <v>234</v>
      </c>
      <c r="AG22" s="56">
        <v>102</v>
      </c>
      <c r="AH22" s="48">
        <v>148</v>
      </c>
      <c r="AI22" s="72">
        <f t="shared" si="15"/>
        <v>44.5</v>
      </c>
      <c r="AJ22" s="98">
        <v>89</v>
      </c>
      <c r="AL22" s="56">
        <v>0</v>
      </c>
    </row>
    <row r="23" spans="1:38" s="13" customFormat="1" ht="21" customHeight="1">
      <c r="A23" s="93" t="s">
        <v>58</v>
      </c>
      <c r="B23" s="48">
        <v>2849</v>
      </c>
      <c r="C23" s="54">
        <f t="shared" si="0"/>
        <v>48.33274833274833</v>
      </c>
      <c r="D23" s="53">
        <f t="shared" si="1"/>
        <v>51.66725166725167</v>
      </c>
      <c r="E23" s="56">
        <v>805</v>
      </c>
      <c r="F23" s="54">
        <f t="shared" si="2"/>
        <v>62.36024844720497</v>
      </c>
      <c r="G23" s="53">
        <f t="shared" si="3"/>
        <v>37.63975155279503</v>
      </c>
      <c r="H23" s="48">
        <v>265</v>
      </c>
      <c r="I23" s="54">
        <f t="shared" si="4"/>
        <v>78.49056603773585</v>
      </c>
      <c r="J23" s="53">
        <f t="shared" si="5"/>
        <v>21.50943396226415</v>
      </c>
      <c r="K23" s="56">
        <v>466</v>
      </c>
      <c r="L23" s="54">
        <f t="shared" si="6"/>
        <v>47.21030042918455</v>
      </c>
      <c r="M23" s="53">
        <f t="shared" si="7"/>
        <v>52.78969957081545</v>
      </c>
      <c r="N23" s="48">
        <v>2773</v>
      </c>
      <c r="O23" s="54">
        <f t="shared" si="8"/>
        <v>48.86404615939416</v>
      </c>
      <c r="P23" s="53">
        <f t="shared" si="9"/>
        <v>51.13595384060584</v>
      </c>
      <c r="Q23" s="48">
        <v>1104</v>
      </c>
      <c r="R23" s="54">
        <f t="shared" si="10"/>
        <v>45.38043478260869</v>
      </c>
      <c r="S23" s="53">
        <f t="shared" si="11"/>
        <v>54.61956521739131</v>
      </c>
      <c r="T23" s="48">
        <v>629</v>
      </c>
      <c r="U23" s="54">
        <f t="shared" si="12"/>
        <v>50.55643879173291</v>
      </c>
      <c r="V23" s="53">
        <f t="shared" si="13"/>
        <v>49.44356120826709</v>
      </c>
      <c r="Y23" s="48">
        <v>1472</v>
      </c>
      <c r="Z23" s="72">
        <f t="shared" si="14"/>
        <v>303</v>
      </c>
      <c r="AA23" s="48">
        <v>57</v>
      </c>
      <c r="AB23" s="96">
        <v>246</v>
      </c>
      <c r="AC23" s="48">
        <v>1418</v>
      </c>
      <c r="AD23" s="48">
        <v>603</v>
      </c>
      <c r="AE23" s="48">
        <v>311</v>
      </c>
      <c r="AG23" s="56">
        <v>15</v>
      </c>
      <c r="AH23" s="48">
        <v>283</v>
      </c>
      <c r="AI23" s="72">
        <f t="shared" si="15"/>
        <v>5</v>
      </c>
      <c r="AJ23" s="98">
        <v>10</v>
      </c>
      <c r="AL23" s="56">
        <v>0</v>
      </c>
    </row>
    <row r="24" spans="1:38" s="13" customFormat="1" ht="21" customHeight="1">
      <c r="A24" s="93" t="s">
        <v>59</v>
      </c>
      <c r="B24" s="48">
        <v>1019</v>
      </c>
      <c r="C24" s="54">
        <f t="shared" si="0"/>
        <v>38.56722276741904</v>
      </c>
      <c r="D24" s="53">
        <f t="shared" si="1"/>
        <v>61.43277723258096</v>
      </c>
      <c r="E24" s="56">
        <v>1058</v>
      </c>
      <c r="F24" s="54">
        <f t="shared" si="2"/>
        <v>42.485822306238184</v>
      </c>
      <c r="G24" s="53">
        <f t="shared" si="3"/>
        <v>57.514177693761816</v>
      </c>
      <c r="H24" s="48">
        <v>100</v>
      </c>
      <c r="I24" s="54">
        <f t="shared" si="4"/>
        <v>44.99999999999999</v>
      </c>
      <c r="J24" s="53">
        <f t="shared" si="5"/>
        <v>55.00000000000001</v>
      </c>
      <c r="K24" s="56">
        <v>381</v>
      </c>
      <c r="L24" s="54">
        <f t="shared" si="6"/>
        <v>30.70866141732283</v>
      </c>
      <c r="M24" s="53">
        <f t="shared" si="7"/>
        <v>69.29133858267717</v>
      </c>
      <c r="N24" s="48">
        <v>938</v>
      </c>
      <c r="O24" s="54">
        <f t="shared" si="8"/>
        <v>38.80597014925373</v>
      </c>
      <c r="P24" s="53">
        <f t="shared" si="9"/>
        <v>61.19402985074627</v>
      </c>
      <c r="Q24" s="48">
        <v>252</v>
      </c>
      <c r="R24" s="54">
        <f t="shared" si="10"/>
        <v>33.730158730158735</v>
      </c>
      <c r="S24" s="53">
        <f t="shared" si="11"/>
        <v>66.26984126984127</v>
      </c>
      <c r="T24" s="48">
        <v>155</v>
      </c>
      <c r="U24" s="54">
        <f t="shared" si="12"/>
        <v>38.064516129032256</v>
      </c>
      <c r="V24" s="53">
        <f t="shared" si="13"/>
        <v>61.935483870967744</v>
      </c>
      <c r="Y24" s="48">
        <v>626</v>
      </c>
      <c r="Z24" s="72">
        <f t="shared" si="14"/>
        <v>608.5</v>
      </c>
      <c r="AA24" s="48">
        <v>55</v>
      </c>
      <c r="AB24" s="96">
        <v>264</v>
      </c>
      <c r="AC24" s="48">
        <v>574</v>
      </c>
      <c r="AD24" s="48">
        <v>167</v>
      </c>
      <c r="AE24" s="48">
        <v>96</v>
      </c>
      <c r="AG24" s="56">
        <v>431</v>
      </c>
      <c r="AH24" s="48">
        <v>134</v>
      </c>
      <c r="AI24" s="72">
        <f t="shared" si="15"/>
        <v>43.5</v>
      </c>
      <c r="AJ24" s="98">
        <v>87</v>
      </c>
      <c r="AL24" s="56">
        <v>0</v>
      </c>
    </row>
    <row r="25" spans="1:38" s="13" customFormat="1" ht="21" customHeight="1">
      <c r="A25" s="93" t="s">
        <v>60</v>
      </c>
      <c r="B25" s="48">
        <v>1715</v>
      </c>
      <c r="C25" s="54">
        <f t="shared" si="0"/>
        <v>47.755102040816325</v>
      </c>
      <c r="D25" s="53">
        <f t="shared" si="1"/>
        <v>52.244897959183675</v>
      </c>
      <c r="E25" s="56">
        <v>831</v>
      </c>
      <c r="F25" s="54">
        <f t="shared" si="2"/>
        <v>60.89049338146811</v>
      </c>
      <c r="G25" s="53">
        <f t="shared" si="3"/>
        <v>39.10950661853189</v>
      </c>
      <c r="H25" s="48">
        <v>238</v>
      </c>
      <c r="I25" s="54">
        <f t="shared" si="4"/>
        <v>75.63025210084034</v>
      </c>
      <c r="J25" s="53">
        <f t="shared" si="5"/>
        <v>24.369747899159663</v>
      </c>
      <c r="K25" s="56">
        <v>219</v>
      </c>
      <c r="L25" s="54">
        <f t="shared" si="6"/>
        <v>62.55707762557078</v>
      </c>
      <c r="M25" s="53">
        <f t="shared" si="7"/>
        <v>37.44292237442922</v>
      </c>
      <c r="N25" s="48">
        <v>1625</v>
      </c>
      <c r="O25" s="54">
        <f t="shared" si="8"/>
        <v>47.323076923076925</v>
      </c>
      <c r="P25" s="53">
        <f t="shared" si="9"/>
        <v>52.676923076923075</v>
      </c>
      <c r="Q25" s="48">
        <v>570</v>
      </c>
      <c r="R25" s="54">
        <f t="shared" si="10"/>
        <v>43.85964912280702</v>
      </c>
      <c r="S25" s="53">
        <f t="shared" si="11"/>
        <v>56.14035087719298</v>
      </c>
      <c r="T25" s="48">
        <v>381</v>
      </c>
      <c r="U25" s="54">
        <f t="shared" si="12"/>
        <v>51.70603674540683</v>
      </c>
      <c r="V25" s="53">
        <f t="shared" si="13"/>
        <v>48.29396325459317</v>
      </c>
      <c r="Y25" s="48">
        <v>896</v>
      </c>
      <c r="Z25" s="72">
        <f t="shared" si="14"/>
        <v>325</v>
      </c>
      <c r="AA25" s="48">
        <v>58</v>
      </c>
      <c r="AB25" s="96">
        <v>82</v>
      </c>
      <c r="AC25" s="48">
        <v>856</v>
      </c>
      <c r="AD25" s="48">
        <v>320</v>
      </c>
      <c r="AE25" s="48">
        <v>184</v>
      </c>
      <c r="AG25" s="56">
        <v>118</v>
      </c>
      <c r="AH25" s="48">
        <v>173</v>
      </c>
      <c r="AI25" s="72">
        <f t="shared" si="15"/>
        <v>34</v>
      </c>
      <c r="AJ25" s="98">
        <v>68</v>
      </c>
      <c r="AL25" s="56">
        <v>0</v>
      </c>
    </row>
    <row r="26" spans="1:38" s="13" customFormat="1" ht="21" customHeight="1">
      <c r="A26" s="93" t="s">
        <v>61</v>
      </c>
      <c r="B26" s="48">
        <v>2188</v>
      </c>
      <c r="C26" s="54">
        <f t="shared" si="0"/>
        <v>46.480804387568554</v>
      </c>
      <c r="D26" s="53">
        <f t="shared" si="1"/>
        <v>53.519195612431446</v>
      </c>
      <c r="E26" s="56">
        <v>1136</v>
      </c>
      <c r="F26" s="54">
        <f t="shared" si="2"/>
        <v>56.86619718309859</v>
      </c>
      <c r="G26" s="53">
        <f t="shared" si="3"/>
        <v>43.13380281690141</v>
      </c>
      <c r="H26" s="48">
        <v>299</v>
      </c>
      <c r="I26" s="54">
        <f t="shared" si="4"/>
        <v>72.24080267558529</v>
      </c>
      <c r="J26" s="53">
        <f t="shared" si="5"/>
        <v>27.759197324414714</v>
      </c>
      <c r="K26" s="56">
        <v>216</v>
      </c>
      <c r="L26" s="54">
        <f t="shared" si="6"/>
        <v>55.55555555555556</v>
      </c>
      <c r="M26" s="53">
        <f t="shared" si="7"/>
        <v>44.44444444444444</v>
      </c>
      <c r="N26" s="48">
        <v>2098</v>
      </c>
      <c r="O26" s="54">
        <f t="shared" si="8"/>
        <v>46.75881792183031</v>
      </c>
      <c r="P26" s="53">
        <f t="shared" si="9"/>
        <v>53.24118207816969</v>
      </c>
      <c r="Q26" s="48">
        <v>777</v>
      </c>
      <c r="R26" s="54">
        <f t="shared" si="10"/>
        <v>43.24324324324324</v>
      </c>
      <c r="S26" s="53">
        <f t="shared" si="11"/>
        <v>56.75675675675676</v>
      </c>
      <c r="T26" s="48">
        <v>500</v>
      </c>
      <c r="U26" s="54">
        <f t="shared" si="12"/>
        <v>44.599999999999994</v>
      </c>
      <c r="V26" s="53">
        <f t="shared" si="13"/>
        <v>55.400000000000006</v>
      </c>
      <c r="Y26" s="48">
        <v>1171</v>
      </c>
      <c r="Z26" s="72">
        <f t="shared" si="14"/>
        <v>490</v>
      </c>
      <c r="AA26" s="48">
        <v>83</v>
      </c>
      <c r="AB26" s="96">
        <v>96</v>
      </c>
      <c r="AC26" s="48">
        <v>1117</v>
      </c>
      <c r="AD26" s="48">
        <v>441</v>
      </c>
      <c r="AE26" s="48">
        <v>277</v>
      </c>
      <c r="AG26" s="56">
        <v>179</v>
      </c>
      <c r="AH26" s="48">
        <v>252</v>
      </c>
      <c r="AI26" s="72">
        <f t="shared" si="15"/>
        <v>59</v>
      </c>
      <c r="AJ26" s="98">
        <v>118</v>
      </c>
      <c r="AL26" s="56">
        <v>0</v>
      </c>
    </row>
    <row r="27" spans="1:38" s="13" customFormat="1" ht="21" customHeight="1">
      <c r="A27" s="93" t="s">
        <v>62</v>
      </c>
      <c r="B27" s="48">
        <v>1297</v>
      </c>
      <c r="C27" s="54">
        <f t="shared" si="0"/>
        <v>40.78643022359291</v>
      </c>
      <c r="D27" s="53">
        <f t="shared" si="1"/>
        <v>59.21356977640709</v>
      </c>
      <c r="E27" s="56">
        <v>937</v>
      </c>
      <c r="F27" s="54">
        <f t="shared" si="2"/>
        <v>44.45037353255069</v>
      </c>
      <c r="G27" s="53">
        <f t="shared" si="3"/>
        <v>55.54962646744931</v>
      </c>
      <c r="H27" s="48">
        <v>211</v>
      </c>
      <c r="I27" s="54">
        <f t="shared" si="4"/>
        <v>38.38862559241706</v>
      </c>
      <c r="J27" s="53">
        <f t="shared" si="5"/>
        <v>61.61137440758294</v>
      </c>
      <c r="K27" s="56">
        <v>359</v>
      </c>
      <c r="L27" s="54">
        <f t="shared" si="6"/>
        <v>30.919220055710312</v>
      </c>
      <c r="M27" s="53">
        <f t="shared" si="7"/>
        <v>69.08077994428969</v>
      </c>
      <c r="N27" s="48">
        <v>1268</v>
      </c>
      <c r="O27" s="54">
        <f t="shared" si="8"/>
        <v>40.93059936908517</v>
      </c>
      <c r="P27" s="53">
        <f t="shared" si="9"/>
        <v>59.06940063091483</v>
      </c>
      <c r="Q27" s="48">
        <v>378</v>
      </c>
      <c r="R27" s="54">
        <f t="shared" si="10"/>
        <v>37.56613756613757</v>
      </c>
      <c r="S27" s="53">
        <f t="shared" si="11"/>
        <v>62.43386243386243</v>
      </c>
      <c r="T27" s="48">
        <v>333</v>
      </c>
      <c r="U27" s="54">
        <f t="shared" si="12"/>
        <v>38.13813813813813</v>
      </c>
      <c r="V27" s="53">
        <f t="shared" si="13"/>
        <v>61.86186186186187</v>
      </c>
      <c r="Y27" s="48">
        <v>768</v>
      </c>
      <c r="Z27" s="72">
        <f t="shared" si="14"/>
        <v>520.5</v>
      </c>
      <c r="AA27" s="48">
        <v>130</v>
      </c>
      <c r="AB27" s="96">
        <v>247</v>
      </c>
      <c r="AC27" s="48">
        <v>749</v>
      </c>
      <c r="AD27" s="48">
        <v>236</v>
      </c>
      <c r="AE27" s="48">
        <v>206</v>
      </c>
      <c r="AG27" s="56">
        <v>190</v>
      </c>
      <c r="AH27" s="48">
        <v>299</v>
      </c>
      <c r="AI27" s="72">
        <f t="shared" si="15"/>
        <v>31.5</v>
      </c>
      <c r="AJ27" s="98">
        <v>63</v>
      </c>
      <c r="AL27" s="56">
        <v>1</v>
      </c>
    </row>
    <row r="28" spans="1:38" s="13" customFormat="1" ht="21" customHeight="1">
      <c r="A28" s="93" t="s">
        <v>63</v>
      </c>
      <c r="B28" s="48">
        <v>2439</v>
      </c>
      <c r="C28" s="54">
        <f t="shared" si="0"/>
        <v>56.170561705617054</v>
      </c>
      <c r="D28" s="53">
        <f t="shared" si="1"/>
        <v>43.829438294382946</v>
      </c>
      <c r="E28" s="56">
        <v>1084</v>
      </c>
      <c r="F28" s="54">
        <f t="shared" si="2"/>
        <v>60.83948339483395</v>
      </c>
      <c r="G28" s="53">
        <f t="shared" si="3"/>
        <v>39.16051660516605</v>
      </c>
      <c r="H28" s="48">
        <v>256</v>
      </c>
      <c r="I28" s="54">
        <f t="shared" si="4"/>
        <v>70.703125</v>
      </c>
      <c r="J28" s="53">
        <f t="shared" si="5"/>
        <v>29.296875</v>
      </c>
      <c r="K28" s="56">
        <v>351</v>
      </c>
      <c r="L28" s="54">
        <f t="shared" si="6"/>
        <v>32.47863247863248</v>
      </c>
      <c r="M28" s="53">
        <f t="shared" si="7"/>
        <v>67.52136752136752</v>
      </c>
      <c r="N28" s="48">
        <v>2249</v>
      </c>
      <c r="O28" s="54">
        <f t="shared" si="8"/>
        <v>57.180969319697645</v>
      </c>
      <c r="P28" s="53">
        <f t="shared" si="9"/>
        <v>42.819030680302355</v>
      </c>
      <c r="Q28" s="48">
        <v>788</v>
      </c>
      <c r="R28" s="54">
        <f t="shared" si="10"/>
        <v>55.32994923857868</v>
      </c>
      <c r="S28" s="53">
        <f t="shared" si="11"/>
        <v>44.67005076142132</v>
      </c>
      <c r="T28" s="48">
        <v>666</v>
      </c>
      <c r="U28" s="54">
        <f t="shared" si="12"/>
        <v>59.30930930930931</v>
      </c>
      <c r="V28" s="53">
        <f t="shared" si="13"/>
        <v>40.69069069069069</v>
      </c>
      <c r="Y28" s="48">
        <v>1069</v>
      </c>
      <c r="Z28" s="72">
        <f t="shared" si="14"/>
        <v>424.5</v>
      </c>
      <c r="AA28" s="48">
        <v>75</v>
      </c>
      <c r="AB28" s="96">
        <v>237</v>
      </c>
      <c r="AC28" s="48">
        <v>963</v>
      </c>
      <c r="AD28" s="48">
        <v>352</v>
      </c>
      <c r="AE28" s="48">
        <v>271</v>
      </c>
      <c r="AG28" s="56">
        <v>99</v>
      </c>
      <c r="AH28" s="48">
        <v>295</v>
      </c>
      <c r="AI28" s="72">
        <f t="shared" si="15"/>
        <v>30.5</v>
      </c>
      <c r="AJ28" s="98">
        <v>61</v>
      </c>
      <c r="AL28" s="56">
        <v>0</v>
      </c>
    </row>
  </sheetData>
  <sheetProtection/>
  <mergeCells count="12">
    <mergeCell ref="N4:P4"/>
    <mergeCell ref="K4:M4"/>
    <mergeCell ref="A2:V2"/>
    <mergeCell ref="H4:J4"/>
    <mergeCell ref="B4:D4"/>
    <mergeCell ref="Y4:AE4"/>
    <mergeCell ref="AG4:AI4"/>
    <mergeCell ref="E4:G4"/>
    <mergeCell ref="A1:V1"/>
    <mergeCell ref="A4:A5"/>
    <mergeCell ref="T4:V4"/>
    <mergeCell ref="Q4:S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2018-08-09T09:53:28Z</cp:lastPrinted>
  <dcterms:created xsi:type="dcterms:W3CDTF">2006-09-16T00:00:00Z</dcterms:created>
  <dcterms:modified xsi:type="dcterms:W3CDTF">2018-12-10T09:49:13Z</dcterms:modified>
  <cp:category/>
  <cp:version/>
  <cp:contentType/>
  <cp:contentStatus/>
</cp:coreProperties>
</file>